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Медиафасады!$A$1:$Q$80</definedName>
  </definedNames>
  <calcPr calcId="162913"/>
</workbook>
</file>

<file path=xl/calcChain.xml><?xml version="1.0" encoding="utf-8"?>
<calcChain xmlns="http://schemas.openxmlformats.org/spreadsheetml/2006/main">
  <c r="L80" i="4" l="1"/>
  <c r="N80" i="4" s="1"/>
  <c r="O80" i="4" s="1"/>
  <c r="L79" i="4"/>
  <c r="N79" i="4" s="1"/>
  <c r="O79" i="4" s="1"/>
  <c r="L78" i="4"/>
  <c r="N78" i="4" s="1"/>
  <c r="O78" i="4" s="1"/>
  <c r="L72" i="4" l="1"/>
  <c r="N72" i="4" s="1"/>
  <c r="O72" i="4" s="1"/>
  <c r="L73" i="4"/>
  <c r="N73" i="4" s="1"/>
  <c r="O73" i="4" s="1"/>
  <c r="L74" i="4"/>
  <c r="N74" i="4" s="1"/>
  <c r="O74" i="4" s="1"/>
  <c r="L75" i="4"/>
  <c r="N75" i="4" s="1"/>
  <c r="O75" i="4" s="1"/>
  <c r="L76" i="4"/>
  <c r="N76" i="4" s="1"/>
  <c r="O76" i="4" s="1"/>
  <c r="L77" i="4"/>
  <c r="N77" i="4" s="1"/>
  <c r="O77" i="4" s="1"/>
  <c r="L71" i="4" l="1"/>
  <c r="N71" i="4" s="1"/>
  <c r="O71" i="4" s="1"/>
  <c r="L70" i="4" l="1"/>
  <c r="N70" i="4" s="1"/>
  <c r="O70" i="4" s="1"/>
  <c r="L69" i="4"/>
  <c r="N69" i="4" s="1"/>
  <c r="O69" i="4" s="1"/>
  <c r="L68" i="4" l="1"/>
  <c r="N68" i="4" s="1"/>
  <c r="O68" i="4" s="1"/>
  <c r="L66" i="4" l="1"/>
  <c r="L67" i="4"/>
  <c r="L65" i="4"/>
  <c r="L64" i="4"/>
  <c r="L63" i="4"/>
  <c r="L62" i="4"/>
  <c r="L61" i="4"/>
  <c r="L57" i="4"/>
  <c r="L58" i="4"/>
  <c r="L59" i="4"/>
  <c r="L60" i="4"/>
  <c r="L56" i="4"/>
  <c r="L30" i="4"/>
  <c r="L27" i="4"/>
  <c r="L26" i="4"/>
  <c r="L22" i="4"/>
  <c r="L21" i="4"/>
  <c r="L20" i="4"/>
  <c r="L19" i="4"/>
  <c r="L17" i="4"/>
  <c r="L16" i="4"/>
  <c r="L15" i="4"/>
  <c r="L13" i="4"/>
  <c r="L11" i="4"/>
  <c r="L10" i="4"/>
  <c r="L9" i="4"/>
  <c r="L7" i="4"/>
  <c r="L6" i="4"/>
  <c r="N66" i="4" l="1"/>
  <c r="O66" i="4" s="1"/>
  <c r="N67" i="4"/>
  <c r="O67" i="4" s="1"/>
  <c r="N65" i="4"/>
  <c r="O65" i="4" s="1"/>
  <c r="N64" i="4" l="1"/>
  <c r="O64" i="4" s="1"/>
  <c r="N20" i="4"/>
  <c r="O20" i="4" s="1"/>
  <c r="N16" i="4" l="1"/>
  <c r="O16" i="4" s="1"/>
  <c r="N62" i="4"/>
  <c r="O62" i="4" s="1"/>
  <c r="N63" i="4"/>
  <c r="O63" i="4" s="1"/>
  <c r="N10" i="4"/>
  <c r="O10" i="4" s="1"/>
  <c r="N9" i="4"/>
  <c r="O9" i="4" s="1"/>
  <c r="N61" i="4" l="1"/>
  <c r="O61" i="4" s="1"/>
  <c r="N60" i="4"/>
  <c r="O60" i="4" s="1"/>
  <c r="N13" i="4"/>
  <c r="O13" i="4" s="1"/>
  <c r="N59" i="4" l="1"/>
  <c r="O59" i="4" s="1"/>
  <c r="N58" i="4" l="1"/>
  <c r="O58" i="4" s="1"/>
  <c r="N57" i="4"/>
  <c r="O57" i="4" s="1"/>
  <c r="N56" i="4"/>
  <c r="O56" i="4" s="1"/>
  <c r="N55" i="4" l="1"/>
  <c r="O55" i="4" s="1"/>
  <c r="N54" i="4"/>
  <c r="O54" i="4" s="1"/>
  <c r="N53" i="4"/>
  <c r="O53" i="4" s="1"/>
  <c r="N52" i="4"/>
  <c r="O52" i="4" s="1"/>
  <c r="N51" i="4" l="1"/>
  <c r="O51" i="4" s="1"/>
  <c r="N50" i="4"/>
  <c r="O50" i="4" s="1"/>
  <c r="N49" i="4"/>
  <c r="O49" i="4" s="1"/>
  <c r="N48" i="4"/>
  <c r="O48" i="4" s="1"/>
  <c r="N47" i="4"/>
  <c r="O47" i="4" s="1"/>
  <c r="N46" i="4"/>
  <c r="O46" i="4" s="1"/>
  <c r="N45" i="4"/>
  <c r="O45" i="4" s="1"/>
  <c r="N44" i="4" l="1"/>
  <c r="O44" i="4" s="1"/>
  <c r="N43" i="4" l="1"/>
  <c r="O43" i="4" s="1"/>
  <c r="N42" i="4"/>
  <c r="O42" i="4" s="1"/>
  <c r="N41" i="4"/>
  <c r="O41" i="4" s="1"/>
  <c r="N40" i="4"/>
  <c r="O40" i="4" s="1"/>
  <c r="N39" i="4"/>
  <c r="O39" i="4" s="1"/>
  <c r="N38" i="4"/>
  <c r="O38" i="4" s="1"/>
  <c r="N37" i="4"/>
  <c r="O37" i="4" s="1"/>
  <c r="N36" i="4"/>
  <c r="O36" i="4" s="1"/>
  <c r="N35" i="4"/>
  <c r="O35" i="4" s="1"/>
  <c r="N34" i="4"/>
  <c r="O34" i="4" s="1"/>
  <c r="N33" i="4"/>
  <c r="O33" i="4" s="1"/>
  <c r="N32" i="4"/>
  <c r="N31" i="4" l="1"/>
  <c r="O31" i="4" s="1"/>
  <c r="N30" i="4" l="1"/>
  <c r="O30" i="4" s="1"/>
  <c r="N29" i="4"/>
  <c r="O29" i="4" s="1"/>
  <c r="N28" i="4"/>
  <c r="O28" i="4" s="1"/>
  <c r="N27" i="4"/>
  <c r="O27" i="4" s="1"/>
  <c r="N26" i="4"/>
  <c r="O26" i="4" s="1"/>
  <c r="L4" i="4" l="1"/>
  <c r="L3" i="4"/>
  <c r="L2" i="4"/>
  <c r="L12" i="4" l="1"/>
  <c r="N25" i="4" l="1"/>
  <c r="O25" i="4" s="1"/>
  <c r="N24" i="4"/>
  <c r="O24" i="4" s="1"/>
  <c r="N23" i="4"/>
  <c r="O23" i="4" s="1"/>
  <c r="N21" i="4" l="1"/>
  <c r="O21" i="4" s="1"/>
  <c r="N22" i="4"/>
  <c r="O22" i="4" s="1"/>
  <c r="N19" i="4" l="1"/>
  <c r="O19" i="4" s="1"/>
  <c r="N18" i="4"/>
  <c r="O18" i="4" s="1"/>
  <c r="N17" i="4"/>
  <c r="O17" i="4" s="1"/>
  <c r="N15" i="4"/>
  <c r="O15" i="4" s="1"/>
  <c r="N5" i="4"/>
  <c r="O5" i="4" s="1"/>
  <c r="N6" i="4"/>
  <c r="O6" i="4" s="1"/>
  <c r="N7" i="4"/>
  <c r="O7" i="4" s="1"/>
  <c r="N8" i="4"/>
  <c r="O8" i="4" s="1"/>
  <c r="N11" i="4"/>
  <c r="O11" i="4" s="1"/>
  <c r="N14" i="4"/>
  <c r="O14" i="4" s="1"/>
  <c r="N12" i="4"/>
  <c r="O12" i="4" s="1"/>
  <c r="N3" i="4" l="1"/>
  <c r="O3" i="4" s="1"/>
  <c r="N4" i="4"/>
  <c r="O4" i="4" s="1"/>
  <c r="N2" i="4"/>
  <c r="O2" i="4" s="1"/>
</calcChain>
</file>

<file path=xl/sharedStrings.xml><?xml version="1.0" encoding="utf-8"?>
<sst xmlns="http://schemas.openxmlformats.org/spreadsheetml/2006/main" count="868" uniqueCount="283">
  <si>
    <t>Город</t>
  </si>
  <si>
    <t>Адрес</t>
  </si>
  <si>
    <t>Выходов за период</t>
  </si>
  <si>
    <t>Выходов в сутки</t>
  </si>
  <si>
    <t>Самара</t>
  </si>
  <si>
    <t>Медиафасад</t>
  </si>
  <si>
    <t xml:space="preserve">Московское шоссе, лит.Д, 28 Б </t>
  </si>
  <si>
    <t>Выходов в час</t>
  </si>
  <si>
    <t>Фото</t>
  </si>
  <si>
    <t>КРЦ "Звезда", Ново-Садовая, 106 г</t>
  </si>
  <si>
    <t>ТЦ Дом, ул. Дыбенко, 33</t>
  </si>
  <si>
    <t>Южное шоссе,10</t>
  </si>
  <si>
    <t>Код</t>
  </si>
  <si>
    <t>Авроры, 181</t>
  </si>
  <si>
    <t>Московское шоссе, 4А, стр.1</t>
  </si>
  <si>
    <t>Ново-Садовая, 106</t>
  </si>
  <si>
    <t>Московское шоссе, 17 км, 10</t>
  </si>
  <si>
    <t>дублер ул. Ново-Садовая 309 / 22 Партсъезда из города</t>
  </si>
  <si>
    <t>перекресток Московское шоссе/ ул. Революционная</t>
  </si>
  <si>
    <t xml:space="preserve">Московское шоссе 17/ ТОЦ «Вертикаль» </t>
  </si>
  <si>
    <t xml:space="preserve">Московское шоссе / ТЦ «Айсберг» </t>
  </si>
  <si>
    <t>Московское ш., / Авроры ул. (в город)</t>
  </si>
  <si>
    <t>Московское ш., / Авроры ул. (из города)</t>
  </si>
  <si>
    <t xml:space="preserve">Московское шоссе/ул. Ташкентская  </t>
  </si>
  <si>
    <t xml:space="preserve">пр. Ленина 25А / ул. Ново-Садовая/ ТЦ «Звезда»  </t>
  </si>
  <si>
    <t xml:space="preserve">ул. Авроры, 114А/ ул. Мориса Тореза  </t>
  </si>
  <si>
    <t>ул. Аэродромная д.47а / ТРК «Аврора»</t>
  </si>
  <si>
    <t>Период, дней</t>
  </si>
  <si>
    <t>Сторона</t>
  </si>
  <si>
    <t>А</t>
  </si>
  <si>
    <t>Аренда</t>
  </si>
  <si>
    <t>ул. Московское шоссе 4,стр. 15 (БЦ Скала)</t>
  </si>
  <si>
    <t>16х17</t>
  </si>
  <si>
    <t>37.5х8</t>
  </si>
  <si>
    <t>15х8</t>
  </si>
  <si>
    <t>18х5</t>
  </si>
  <si>
    <t>12х4</t>
  </si>
  <si>
    <t>10х12</t>
  </si>
  <si>
    <t>10х16</t>
  </si>
  <si>
    <t>22х12</t>
  </si>
  <si>
    <t>27х10</t>
  </si>
  <si>
    <t>8х16</t>
  </si>
  <si>
    <t>11х5</t>
  </si>
  <si>
    <t>13х10</t>
  </si>
  <si>
    <t>12х5</t>
  </si>
  <si>
    <t>9х11</t>
  </si>
  <si>
    <t>15х12</t>
  </si>
  <si>
    <t>32х12</t>
  </si>
  <si>
    <t>СМ-1</t>
  </si>
  <si>
    <t>СМ-2</t>
  </si>
  <si>
    <t>СМ-3</t>
  </si>
  <si>
    <t>СМ-4</t>
  </si>
  <si>
    <t>СМ-5</t>
  </si>
  <si>
    <t>СМ-6</t>
  </si>
  <si>
    <t>СМ-7</t>
  </si>
  <si>
    <t>СМ-8</t>
  </si>
  <si>
    <t>СМ-10</t>
  </si>
  <si>
    <t>СМ-11</t>
  </si>
  <si>
    <t>СМ-12</t>
  </si>
  <si>
    <t>СМ-13</t>
  </si>
  <si>
    <t>СМ-14</t>
  </si>
  <si>
    <t>СМ-15</t>
  </si>
  <si>
    <t>СМ-9</t>
  </si>
  <si>
    <t>СМ-16</t>
  </si>
  <si>
    <t>СМ-17</t>
  </si>
  <si>
    <t>СМ-19</t>
  </si>
  <si>
    <t>СМ-20</t>
  </si>
  <si>
    <t>СМ-21</t>
  </si>
  <si>
    <t>СМ-22</t>
  </si>
  <si>
    <t>Ново-Садовая, 305А</t>
  </si>
  <si>
    <t>Карта</t>
  </si>
  <si>
    <t>3х6</t>
  </si>
  <si>
    <t>Б</t>
  </si>
  <si>
    <t>Координаты</t>
  </si>
  <si>
    <t>Размеры, м.</t>
  </si>
  <si>
    <t>Ролик, сек.</t>
  </si>
  <si>
    <t>53.203627, 50.150356</t>
  </si>
  <si>
    <t>53.216655, 50.148200</t>
  </si>
  <si>
    <t>53.205607, 50.194290</t>
  </si>
  <si>
    <t>53.141222, 50.180233</t>
  </si>
  <si>
    <t>53.216966, 50.186435</t>
  </si>
  <si>
    <t>53.206267, 50.190231</t>
  </si>
  <si>
    <t>53.203398, 50.144525</t>
  </si>
  <si>
    <t>53.216400, 50.146412</t>
  </si>
  <si>
    <t>53.272015, 50.258072</t>
  </si>
  <si>
    <t>53.209252, 50.173672</t>
  </si>
  <si>
    <t>53.203068, 50.156410</t>
  </si>
  <si>
    <t>53.202125, 50.141117</t>
  </si>
  <si>
    <t>53.258567, 50.236078</t>
  </si>
  <si>
    <t>53.214329, 50.145199</t>
  </si>
  <si>
    <t>53.198356, 50.189980</t>
  </si>
  <si>
    <t>53.191368, 50.189800</t>
  </si>
  <si>
    <t>53.203554, 50.147112</t>
  </si>
  <si>
    <t>53.209465, 50.175616</t>
  </si>
  <si>
    <t>53.258497, 50.236907</t>
  </si>
  <si>
    <t>53.236784, 50.191586</t>
  </si>
  <si>
    <t>Заводское шоссе, 29</t>
  </si>
  <si>
    <t>53.203556, 50.268067</t>
  </si>
  <si>
    <t>Московское шоссе, 19-й километр, 8А</t>
  </si>
  <si>
    <t>53.294262, 50.286410</t>
  </si>
  <si>
    <t>Московское шоссе, 41</t>
  </si>
  <si>
    <t>53.222388, 50.191128</t>
  </si>
  <si>
    <t>Способ показа</t>
  </si>
  <si>
    <t>СМ-24</t>
  </si>
  <si>
    <t>СМ-25</t>
  </si>
  <si>
    <t>СМ-26</t>
  </si>
  <si>
    <t>Антонова-Овсеенко ул. / Авроры 150 ул.</t>
  </si>
  <si>
    <t>Ленина, 25А ул.</t>
  </si>
  <si>
    <t>Московское шоссе, 17</t>
  </si>
  <si>
    <t>Московское шоссе/Революционная ул.</t>
  </si>
  <si>
    <t>5х4</t>
  </si>
  <si>
    <t>11.5х6</t>
  </si>
  <si>
    <t>11.5х5</t>
  </si>
  <si>
    <t>СМ-27</t>
  </si>
  <si>
    <t>СМ-28</t>
  </si>
  <si>
    <t>СМ-29</t>
  </si>
  <si>
    <t>СМ-30</t>
  </si>
  <si>
    <t>СМ-31</t>
  </si>
  <si>
    <t>53.211800, 50.188610</t>
  </si>
  <si>
    <t>53.214230, 50.145283</t>
  </si>
  <si>
    <t>53.203616, 50.157406</t>
  </si>
  <si>
    <t>53.293700, 50.286324</t>
  </si>
  <si>
    <t>53.208992, 50.173229</t>
  </si>
  <si>
    <t>СМ-32</t>
  </si>
  <si>
    <t>53.253915, 50.310951</t>
  </si>
  <si>
    <t>Авроры, 150</t>
  </si>
  <si>
    <t>53.211050, 50.189235</t>
  </si>
  <si>
    <t>Антонова-Овсеенко, 52</t>
  </si>
  <si>
    <t>53.213083, 50.224944</t>
  </si>
  <si>
    <t>Гагарина, 45а</t>
  </si>
  <si>
    <t>53.200415, 50.175366</t>
  </si>
  <si>
    <t>Зубчаниновское шоссе, 128</t>
  </si>
  <si>
    <t>53.227518, 50.289271</t>
  </si>
  <si>
    <t>Зубчаниновское шоссе, 179</t>
  </si>
  <si>
    <t>53.226474, 50.287307</t>
  </si>
  <si>
    <t>Мичурина, 80</t>
  </si>
  <si>
    <t>53.206655, 50.145624</t>
  </si>
  <si>
    <t>Московское шоссе - Революционная, 64Б</t>
  </si>
  <si>
    <t>Полтавская, 8а</t>
  </si>
  <si>
    <t>53.375153, 50.172714</t>
  </si>
  <si>
    <t>Промышленности, 269</t>
  </si>
  <si>
    <t>53.192684, 50.214719</t>
  </si>
  <si>
    <t>Сергея Лазо, 24а</t>
  </si>
  <si>
    <t>53.347003, 50.217402</t>
  </si>
  <si>
    <t>СМ-33</t>
  </si>
  <si>
    <t>СМ-34</t>
  </si>
  <si>
    <t>СМ-35</t>
  </si>
  <si>
    <t>СМ-37</t>
  </si>
  <si>
    <t>СМ-38</t>
  </si>
  <si>
    <t>СМ-39</t>
  </si>
  <si>
    <t>СМ-40</t>
  </si>
  <si>
    <t>СМ-43</t>
  </si>
  <si>
    <t>СМ-44</t>
  </si>
  <si>
    <t>СМ-45</t>
  </si>
  <si>
    <t>СМ-46</t>
  </si>
  <si>
    <t>СМ-47</t>
  </si>
  <si>
    <t>Московское шоссе - Дачная, 2</t>
  </si>
  <si>
    <t>8.2х16.4</t>
  </si>
  <si>
    <t>СМ-48</t>
  </si>
  <si>
    <t>53.202932, 50.141701</t>
  </si>
  <si>
    <t>16.64х5.76</t>
  </si>
  <si>
    <t>Солнечная, 48</t>
  </si>
  <si>
    <t>Московское шоссе - Киевская, 1</t>
  </si>
  <si>
    <t>Физкультурная, 147</t>
  </si>
  <si>
    <t>Стара Загора, 205Б</t>
  </si>
  <si>
    <t>Московское шоссе - Ново-Вокзальная, 146А</t>
  </si>
  <si>
    <t>Солнечная, 36а</t>
  </si>
  <si>
    <t>53.259009, 50.205462</t>
  </si>
  <si>
    <t>53.203190, 50.150899</t>
  </si>
  <si>
    <t>53.224298, 50.278895</t>
  </si>
  <si>
    <t>53.246740, 50.238621</t>
  </si>
  <si>
    <t>53.242339, 50.210292</t>
  </si>
  <si>
    <t>53.255132, 50.202520</t>
  </si>
  <si>
    <t>СМ-49</t>
  </si>
  <si>
    <t>СМ-50</t>
  </si>
  <si>
    <t>СМ-51</t>
  </si>
  <si>
    <t>СМ-52</t>
  </si>
  <si>
    <t>СМ-53</t>
  </si>
  <si>
    <t>СМ-54</t>
  </si>
  <si>
    <t>СМ-55</t>
  </si>
  <si>
    <t>Магистральная, 171</t>
  </si>
  <si>
    <t>Революционная, 64Б (ТЦ СТАРТ)</t>
  </si>
  <si>
    <t>Московское шоссе 20й километр, 33</t>
  </si>
  <si>
    <t>Московское шоссе, 284А</t>
  </si>
  <si>
    <t>Тухачевского - Партизанская</t>
  </si>
  <si>
    <t>СМ-56</t>
  </si>
  <si>
    <t>СМ-57</t>
  </si>
  <si>
    <t>СМ-58</t>
  </si>
  <si>
    <t>СМ-59</t>
  </si>
  <si>
    <t>53.236790, 50.190615</t>
  </si>
  <si>
    <t>53.307227, 50.291293</t>
  </si>
  <si>
    <t>53.254655, 50.227538</t>
  </si>
  <si>
    <t>53.196873, 50.156875</t>
  </si>
  <si>
    <t xml:space="preserve">Ново - Садовая ул./22 партсъезда            (ТЦ Апельсин)     </t>
  </si>
  <si>
    <t>Ново - Садовая ул./22 партсъезда            (ТЦ Апельсин)</t>
  </si>
  <si>
    <t>СМ-60</t>
  </si>
  <si>
    <t>СМ-61</t>
  </si>
  <si>
    <t>53.237632, 50.193999</t>
  </si>
  <si>
    <t xml:space="preserve">Московское ш., /22 партсъезда </t>
  </si>
  <si>
    <t>СМ-62</t>
  </si>
  <si>
    <t>г.Самара,ул.Ново-Садовая/22 партсъезда</t>
  </si>
  <si>
    <t>53.236886, 50.193183</t>
  </si>
  <si>
    <t>СМ-63</t>
  </si>
  <si>
    <t>Казачья, 36 (ТРК Точка сити)</t>
  </si>
  <si>
    <t>Ново-Садовая, 381, к.1 (ТЦ Голд)</t>
  </si>
  <si>
    <t>СМ-64</t>
  </si>
  <si>
    <t>СМ-65</t>
  </si>
  <si>
    <t>53.157363, 50.073070</t>
  </si>
  <si>
    <t>53.256809, 50.213060</t>
  </si>
  <si>
    <t xml:space="preserve">12х15 </t>
  </si>
  <si>
    <t xml:space="preserve">12х18 </t>
  </si>
  <si>
    <t>11х11</t>
  </si>
  <si>
    <t>53.206003, 50.190321</t>
  </si>
  <si>
    <t>53.203398, 50.144489</t>
  </si>
  <si>
    <t>СМ-66</t>
  </si>
  <si>
    <t>СМ-67</t>
  </si>
  <si>
    <t xml:space="preserve"> Дыбенко,20</t>
  </si>
  <si>
    <t xml:space="preserve">Московское ш./Коммунистическая ул.     (ТЦ IN CUBE)                                                                   </t>
  </si>
  <si>
    <t>5х15</t>
  </si>
  <si>
    <t>СМ-68</t>
  </si>
  <si>
    <t>53.202723, 50.144265</t>
  </si>
  <si>
    <t>Пр. Карла Макса, 201 Б</t>
  </si>
  <si>
    <t>Южное шоссе, 10 (Напротив ТЦ "Амбар")</t>
  </si>
  <si>
    <t>СМ-69</t>
  </si>
  <si>
    <t>СМ-70</t>
  </si>
  <si>
    <t>СМ-71</t>
  </si>
  <si>
    <t>16х12</t>
  </si>
  <si>
    <t>6х18</t>
  </si>
  <si>
    <t>8х6</t>
  </si>
  <si>
    <t>53.213348, 50.187545</t>
  </si>
  <si>
    <t>53.222174, 50.191148</t>
  </si>
  <si>
    <t>53.237235, 50.193555</t>
  </si>
  <si>
    <t>Вид конструкции</t>
  </si>
  <si>
    <t>Статичная картинка, видеоролик</t>
  </si>
  <si>
    <t>Время работы</t>
  </si>
  <si>
    <t>ПН-ВС: 00:00 - 24:00</t>
  </si>
  <si>
    <t>ПН-ВС: 07:00-23:00</t>
  </si>
  <si>
    <t>ПН-ВС: 06:00 - 24:00</t>
  </si>
  <si>
    <t xml:space="preserve">Ново - Садовая ул./22 партсъезда </t>
  </si>
  <si>
    <t>СМ-72</t>
  </si>
  <si>
    <t>Цифровой суперсайт</t>
  </si>
  <si>
    <t>Московское шоссе - Мичурина, 54</t>
  </si>
  <si>
    <t>4х12</t>
  </si>
  <si>
    <t>53.203252, 50.138368</t>
  </si>
  <si>
    <t>Ново-Садовая, 110</t>
  </si>
  <si>
    <t>53.220390, 50.157007</t>
  </si>
  <si>
    <t>СМ-73</t>
  </si>
  <si>
    <t>СМ-74</t>
  </si>
  <si>
    <t>ПН-ВС: 07:00 - 01:00</t>
  </si>
  <si>
    <t>ПН-ВС: 07:00 - 24:00</t>
  </si>
  <si>
    <t>Московское шоссе 17</t>
  </si>
  <si>
    <t>21х9</t>
  </si>
  <si>
    <t>СМ-75</t>
  </si>
  <si>
    <t>53.203068, 50.156374</t>
  </si>
  <si>
    <t>Г. Димитрова, 7</t>
  </si>
  <si>
    <t>Мечникова, 3</t>
  </si>
  <si>
    <t>Мира, 9А</t>
  </si>
  <si>
    <t>Московское шоссе - Киевская, 1 (ТЦ Караван)</t>
  </si>
  <si>
    <t>Новокуйбышевское шоссе, 2В - Кряжское шоссе</t>
  </si>
  <si>
    <t>Утёвская, 4 - Новокуйбышевское шоссе</t>
  </si>
  <si>
    <t>СМ-76</t>
  </si>
  <si>
    <t>СМ-77</t>
  </si>
  <si>
    <t>СМ-78</t>
  </si>
  <si>
    <t>СМ-79</t>
  </si>
  <si>
    <t>СМ-80</t>
  </si>
  <si>
    <t>СМ-81</t>
  </si>
  <si>
    <t>53.251499, 50.238190</t>
  </si>
  <si>
    <t>53.187507, 50.133899</t>
  </si>
  <si>
    <t>53.316556, 50.303711</t>
  </si>
  <si>
    <t>53.136717, 50.103954</t>
  </si>
  <si>
    <t>53.135353, 50.104176</t>
  </si>
  <si>
    <t>Московское шоссе, 16й км, 1В</t>
  </si>
  <si>
    <t>СЦСБ-14</t>
  </si>
  <si>
    <t>53.262264, 50.242066</t>
  </si>
  <si>
    <t>Заводское шоссе 8 стр 2 (по ул.XXII Партсъезда 1/4)</t>
  </si>
  <si>
    <t>Максима Горького, 18 (пос. Волжский)</t>
  </si>
  <si>
    <t>СМ-82</t>
  </si>
  <si>
    <t>СМ-83</t>
  </si>
  <si>
    <t>53.197567, 50.246888</t>
  </si>
  <si>
    <t>53.426475, 50.120625</t>
  </si>
  <si>
    <t>Московское ш., 205 (ТЦ ЭЛЬРИО)</t>
  </si>
  <si>
    <t>30.72х16.13</t>
  </si>
  <si>
    <t>ПН-ВС: 08:00 - 22:00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</si>
</sst>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">
    <cellStyle name="Excel Built-in Normal" xfId="4"/>
    <cellStyle name="Гиперссылка" xfId="2" builtinId="8"/>
    <cellStyle name="Гиперссылка 2" xfId="1"/>
    <cellStyle name="Обычный" xfId="0" builtinId="0"/>
    <cellStyle name="Обычный_Xl0000037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CU7aWEITA" TargetMode="External"/><Relationship Id="rId117" Type="http://schemas.openxmlformats.org/officeDocument/2006/relationships/hyperlink" Target="https://yandex.ru/maps/-/CHqNfDYR" TargetMode="External"/><Relationship Id="rId21" Type="http://schemas.openxmlformats.org/officeDocument/2006/relationships/hyperlink" Target="https://disk.yandex.ru/i/ez3dy7B3z7BfDA" TargetMode="External"/><Relationship Id="rId42" Type="http://schemas.openxmlformats.org/officeDocument/2006/relationships/hyperlink" Target="https://yandex.ru/maps/-/CDQ~Y4Pf" TargetMode="External"/><Relationship Id="rId47" Type="http://schemas.openxmlformats.org/officeDocument/2006/relationships/hyperlink" Target="https://disk.yandex.ru/i/1pGmlXyKI5fO8Q" TargetMode="External"/><Relationship Id="rId63" Type="http://schemas.openxmlformats.org/officeDocument/2006/relationships/hyperlink" Target="https://yandex.ru/maps/-/CDVQr47R" TargetMode="External"/><Relationship Id="rId68" Type="http://schemas.openxmlformats.org/officeDocument/2006/relationships/hyperlink" Target="https://yandex.ru/maps/-/CDVQrBkj" TargetMode="External"/><Relationship Id="rId84" Type="http://schemas.openxmlformats.org/officeDocument/2006/relationships/hyperlink" Target="https://yandex.ru/maps/-/CDVQrO2o" TargetMode="External"/><Relationship Id="rId89" Type="http://schemas.openxmlformats.org/officeDocument/2006/relationships/hyperlink" Target="https://yandex.ru/maps/-/CDs1zL3L" TargetMode="External"/><Relationship Id="rId112" Type="http://schemas.openxmlformats.org/officeDocument/2006/relationships/hyperlink" Target="https://yandex.ru/maps/-/CDw4jPmW" TargetMode="External"/><Relationship Id="rId133" Type="http://schemas.openxmlformats.org/officeDocument/2006/relationships/hyperlink" Target="https://disk.yandex.ru/i/wwixMnrhU1y95A" TargetMode="External"/><Relationship Id="rId138" Type="http://schemas.openxmlformats.org/officeDocument/2006/relationships/hyperlink" Target="https://disk.yandex.ru/i/1C8bWPIr6j2UKg" TargetMode="External"/><Relationship Id="rId154" Type="http://schemas.openxmlformats.org/officeDocument/2006/relationships/hyperlink" Target="https://disk.yandex.ru/i/puwxPFcJZsF9dg" TargetMode="External"/><Relationship Id="rId159" Type="http://schemas.openxmlformats.org/officeDocument/2006/relationships/printerSettings" Target="../printerSettings/printerSettings1.bin"/><Relationship Id="rId16" Type="http://schemas.openxmlformats.org/officeDocument/2006/relationships/hyperlink" Target="https://disk.yandex.ru/i/6aw_Pq3MZEylaw" TargetMode="External"/><Relationship Id="rId107" Type="http://schemas.openxmlformats.org/officeDocument/2006/relationships/hyperlink" Target="https://disk.yandex.ru/i/XvB0lrrgvHbGnQ" TargetMode="External"/><Relationship Id="rId11" Type="http://schemas.openxmlformats.org/officeDocument/2006/relationships/hyperlink" Target="https://disk.yandex.ru/i/FUCTx5JsOjxwdg" TargetMode="External"/><Relationship Id="rId32" Type="http://schemas.openxmlformats.org/officeDocument/2006/relationships/hyperlink" Target="https://yandex.ru/maps/-/CCU7aWap1C" TargetMode="External"/><Relationship Id="rId37" Type="http://schemas.openxmlformats.org/officeDocument/2006/relationships/hyperlink" Target="https://yandex.ru/maps/-/CCU7a0b9WB" TargetMode="External"/><Relationship Id="rId53" Type="http://schemas.openxmlformats.org/officeDocument/2006/relationships/hyperlink" Target="https://disk.yandex.ru/i/lwz3_S3RnSFmOw" TargetMode="External"/><Relationship Id="rId58" Type="http://schemas.openxmlformats.org/officeDocument/2006/relationships/hyperlink" Target="https://yandex.ru/maps/-/CDR-mBk-" TargetMode="External"/><Relationship Id="rId74" Type="http://schemas.openxmlformats.org/officeDocument/2006/relationships/hyperlink" Target="https://disk.yandex.ru/i/VgWkc2Ya92-OwA" TargetMode="External"/><Relationship Id="rId79" Type="http://schemas.openxmlformats.org/officeDocument/2006/relationships/hyperlink" Target="https://disk.yandex.ru/i/HDHibMBJCUuqpw" TargetMode="External"/><Relationship Id="rId102" Type="http://schemas.openxmlformats.org/officeDocument/2006/relationships/hyperlink" Target="https://yandex.ru/maps/-/CDs3UVYu" TargetMode="External"/><Relationship Id="rId123" Type="http://schemas.openxmlformats.org/officeDocument/2006/relationships/hyperlink" Target="https://disk.yandex.ru/i/Mg47pPlqGvSdzA" TargetMode="External"/><Relationship Id="rId128" Type="http://schemas.openxmlformats.org/officeDocument/2006/relationships/hyperlink" Target="https://yandex.ru/maps/-/CLqimLMu" TargetMode="External"/><Relationship Id="rId144" Type="http://schemas.openxmlformats.org/officeDocument/2006/relationships/hyperlink" Target="https://yandex.ru/maps/-/CPUsfV41" TargetMode="External"/><Relationship Id="rId149" Type="http://schemas.openxmlformats.org/officeDocument/2006/relationships/hyperlink" Target="https://disk.yandex.ru/i/dWvtj-Sk1qMMvw" TargetMode="External"/><Relationship Id="rId5" Type="http://schemas.openxmlformats.org/officeDocument/2006/relationships/hyperlink" Target="https://disk.yandex.ru/i/QipZkQrA5Go0nA" TargetMode="External"/><Relationship Id="rId90" Type="http://schemas.openxmlformats.org/officeDocument/2006/relationships/hyperlink" Target="https://yandex.ru/maps/-/CDs1zP8r" TargetMode="External"/><Relationship Id="rId95" Type="http://schemas.openxmlformats.org/officeDocument/2006/relationships/hyperlink" Target="https://disk.yandex.ru/i/JAOBzOG35hScSw" TargetMode="External"/><Relationship Id="rId22" Type="http://schemas.openxmlformats.org/officeDocument/2006/relationships/hyperlink" Target="https://yandex.ru/maps/-/CCU7aSX~OC" TargetMode="External"/><Relationship Id="rId27" Type="http://schemas.openxmlformats.org/officeDocument/2006/relationships/hyperlink" Target="https://yandex.ru/maps/-/CCU7aWEITA" TargetMode="External"/><Relationship Id="rId43" Type="http://schemas.openxmlformats.org/officeDocument/2006/relationships/hyperlink" Target="https://yandex.ru/maps/-/CDQ~YBmp" TargetMode="External"/><Relationship Id="rId48" Type="http://schemas.openxmlformats.org/officeDocument/2006/relationships/hyperlink" Target="https://yandex.ru/maps/-/CDQ~4J79" TargetMode="External"/><Relationship Id="rId64" Type="http://schemas.openxmlformats.org/officeDocument/2006/relationships/hyperlink" Target="https://yandex.ru/maps/-/CDVQr4oU" TargetMode="External"/><Relationship Id="rId69" Type="http://schemas.openxmlformats.org/officeDocument/2006/relationships/hyperlink" Target="https://yandex.ru/maps/-/CDVQrBkj" TargetMode="External"/><Relationship Id="rId113" Type="http://schemas.openxmlformats.org/officeDocument/2006/relationships/hyperlink" Target="https://disk.yandex.ru/i/t1MR4bE9oE3TLA" TargetMode="External"/><Relationship Id="rId118" Type="http://schemas.openxmlformats.org/officeDocument/2006/relationships/hyperlink" Target="https://yandex.ru/maps/-/CHqRIJy8" TargetMode="External"/><Relationship Id="rId134" Type="http://schemas.openxmlformats.org/officeDocument/2006/relationships/hyperlink" Target="https://yandex.ru/maps/-/CLsZrF7T" TargetMode="External"/><Relationship Id="rId139" Type="http://schemas.openxmlformats.org/officeDocument/2006/relationships/hyperlink" Target="https://yandex.ru/maps/-/CLDH7Y-9" TargetMode="External"/><Relationship Id="rId80" Type="http://schemas.openxmlformats.org/officeDocument/2006/relationships/hyperlink" Target="https://disk.yandex.ru/i/MV2vfugOeTEN6Q" TargetMode="External"/><Relationship Id="rId85" Type="http://schemas.openxmlformats.org/officeDocument/2006/relationships/hyperlink" Target="https://disk.yandex.ru/i/iu9Um2oHhfbuaw" TargetMode="External"/><Relationship Id="rId150" Type="http://schemas.openxmlformats.org/officeDocument/2006/relationships/hyperlink" Target="https://disk.yandex.ru/i/rDVZvrxOU6a5iw" TargetMode="External"/><Relationship Id="rId155" Type="http://schemas.openxmlformats.org/officeDocument/2006/relationships/hyperlink" Target="https://yandex.ru/maps/-/CPUwaNIy" TargetMode="External"/><Relationship Id="rId12" Type="http://schemas.openxmlformats.org/officeDocument/2006/relationships/hyperlink" Target="https://disk.yandex.ru/i/OHbBUnnaRg_5fA" TargetMode="External"/><Relationship Id="rId17" Type="http://schemas.openxmlformats.org/officeDocument/2006/relationships/hyperlink" Target="https://disk.yandex.ru/i/-2z1ssRokLT1HQ" TargetMode="External"/><Relationship Id="rId33" Type="http://schemas.openxmlformats.org/officeDocument/2006/relationships/hyperlink" Target="https://yandex.ru/maps/-/CCU7aWej2D" TargetMode="External"/><Relationship Id="rId38" Type="http://schemas.openxmlformats.org/officeDocument/2006/relationships/hyperlink" Target="https://yandex.ru/maps/-/CCU7a0ru3B" TargetMode="External"/><Relationship Id="rId59" Type="http://schemas.openxmlformats.org/officeDocument/2006/relationships/hyperlink" Target="https://disk.yandex.ru/i/pOmW58B-DYDIWw" TargetMode="External"/><Relationship Id="rId103" Type="http://schemas.openxmlformats.org/officeDocument/2006/relationships/hyperlink" Target="https://yandex.ru/maps/-/CDs3UVk1" TargetMode="External"/><Relationship Id="rId108" Type="http://schemas.openxmlformats.org/officeDocument/2006/relationships/hyperlink" Target="https://yandex.ru/maps/-/CDw4b41C" TargetMode="External"/><Relationship Id="rId124" Type="http://schemas.openxmlformats.org/officeDocument/2006/relationships/hyperlink" Target="https://disk.yandex.ru/i/8P3ccFnt7cchXg" TargetMode="External"/><Relationship Id="rId129" Type="http://schemas.openxmlformats.org/officeDocument/2006/relationships/hyperlink" Target="https://yandex.ru/maps/-/CLqi5Q1r" TargetMode="External"/><Relationship Id="rId20" Type="http://schemas.openxmlformats.org/officeDocument/2006/relationships/hyperlink" Target="https://disk.yandex.ru/i/Qg4avwG5JSIzzQ" TargetMode="External"/><Relationship Id="rId41" Type="http://schemas.openxmlformats.org/officeDocument/2006/relationships/hyperlink" Target="https://yandex.ru/maps/-/CCU7a0vUlB" TargetMode="External"/><Relationship Id="rId54" Type="http://schemas.openxmlformats.org/officeDocument/2006/relationships/hyperlink" Target="https://disk.yandex.ru/i/6bFLpaiNbkgXgA" TargetMode="External"/><Relationship Id="rId62" Type="http://schemas.openxmlformats.org/officeDocument/2006/relationships/hyperlink" Target="https://yandex.ru/maps/-/CDVQr4Jw" TargetMode="External"/><Relationship Id="rId70" Type="http://schemas.openxmlformats.org/officeDocument/2006/relationships/hyperlink" Target="https://yandex.ru/maps/-/CDVQrB2S" TargetMode="External"/><Relationship Id="rId75" Type="http://schemas.openxmlformats.org/officeDocument/2006/relationships/hyperlink" Target="https://disk.yandex.ru/i/27XIFg6fDWeKmA" TargetMode="External"/><Relationship Id="rId83" Type="http://schemas.openxmlformats.org/officeDocument/2006/relationships/hyperlink" Target="https://disk.yandex.ru/i/otd-W_oWp6xIXw" TargetMode="External"/><Relationship Id="rId88" Type="http://schemas.openxmlformats.org/officeDocument/2006/relationships/hyperlink" Target="https://yandex.ru/maps/-/CDs1zL3L" TargetMode="External"/><Relationship Id="rId91" Type="http://schemas.openxmlformats.org/officeDocument/2006/relationships/hyperlink" Target="https://yandex.ru/maps/-/CDs1j04L" TargetMode="External"/><Relationship Id="rId96" Type="http://schemas.openxmlformats.org/officeDocument/2006/relationships/hyperlink" Target="https://disk.yandex.ru/i/YIkBn-9Y_fRrGQ" TargetMode="External"/><Relationship Id="rId111" Type="http://schemas.openxmlformats.org/officeDocument/2006/relationships/hyperlink" Target="https://disk.yandex.ru/i/wl2u2kOSV81-zg" TargetMode="External"/><Relationship Id="rId132" Type="http://schemas.openxmlformats.org/officeDocument/2006/relationships/hyperlink" Target="https://yandex.ru/maps/-/CLsZUGMA" TargetMode="External"/><Relationship Id="rId140" Type="http://schemas.openxmlformats.org/officeDocument/2006/relationships/hyperlink" Target="https://disk.yandex.ru/i/qpHWC4HA7ulLAg" TargetMode="External"/><Relationship Id="rId145" Type="http://schemas.openxmlformats.org/officeDocument/2006/relationships/hyperlink" Target="https://yandex.ru/maps/-/CPUsfCJN" TargetMode="External"/><Relationship Id="rId153" Type="http://schemas.openxmlformats.org/officeDocument/2006/relationships/hyperlink" Target="https://yandex.ru/maps/-/CDVQn2PS" TargetMode="External"/><Relationship Id="rId1" Type="http://schemas.openxmlformats.org/officeDocument/2006/relationships/hyperlink" Target="https://disk.yandex.ru/i/42RKknbY40EdeQ" TargetMode="External"/><Relationship Id="rId6" Type="http://schemas.openxmlformats.org/officeDocument/2006/relationships/hyperlink" Target="https://disk.yandex.ru/i/JEKoqJUZaaboLg" TargetMode="External"/><Relationship Id="rId15" Type="http://schemas.openxmlformats.org/officeDocument/2006/relationships/hyperlink" Target="https://disk.yandex.ru/i/_iDic3B6x0o-NQ" TargetMode="External"/><Relationship Id="rId23" Type="http://schemas.openxmlformats.org/officeDocument/2006/relationships/hyperlink" Target="https://yandex.ru/maps/-/CCU7aShZ2D" TargetMode="External"/><Relationship Id="rId28" Type="http://schemas.openxmlformats.org/officeDocument/2006/relationships/hyperlink" Target="https://yandex.ru/maps/-/CCU7aWEnDC" TargetMode="External"/><Relationship Id="rId36" Type="http://schemas.openxmlformats.org/officeDocument/2006/relationships/hyperlink" Target="https://yandex.ru/maps/-/CCU7a0bUXB" TargetMode="External"/><Relationship Id="rId49" Type="http://schemas.openxmlformats.org/officeDocument/2006/relationships/hyperlink" Target="https://yandex.ru/maps/-/CDQ~4J2O" TargetMode="External"/><Relationship Id="rId57" Type="http://schemas.openxmlformats.org/officeDocument/2006/relationships/hyperlink" Target="https://disk.yandex.ru/i/2H3va-K6cY6zzw" TargetMode="External"/><Relationship Id="rId106" Type="http://schemas.openxmlformats.org/officeDocument/2006/relationships/hyperlink" Target="https://disk.yandex.ru/i/SkvOK9zQbhXN7w" TargetMode="External"/><Relationship Id="rId114" Type="http://schemas.openxmlformats.org/officeDocument/2006/relationships/hyperlink" Target="https://yandex.ru/maps/-/CDw4vB6V" TargetMode="External"/><Relationship Id="rId119" Type="http://schemas.openxmlformats.org/officeDocument/2006/relationships/hyperlink" Target="https://yandex.ru/maps/-/CHqRIVNX" TargetMode="External"/><Relationship Id="rId127" Type="http://schemas.openxmlformats.org/officeDocument/2006/relationships/hyperlink" Target="https://yandex.ru/maps/-/CLqimW5g" TargetMode="External"/><Relationship Id="rId10" Type="http://schemas.openxmlformats.org/officeDocument/2006/relationships/hyperlink" Target="https://disk.yandex.ru/i/ERu-ds9vdDArGQ" TargetMode="External"/><Relationship Id="rId31" Type="http://schemas.openxmlformats.org/officeDocument/2006/relationships/hyperlink" Target="https://yandex.ru/maps/-/CCU7aWQSTB" TargetMode="External"/><Relationship Id="rId44" Type="http://schemas.openxmlformats.org/officeDocument/2006/relationships/hyperlink" Target="https://yandex.ru/maps/-/CDQ~YB1H" TargetMode="External"/><Relationship Id="rId52" Type="http://schemas.openxmlformats.org/officeDocument/2006/relationships/hyperlink" Target="https://yandex.ru/maps/-/CDQ~4Npz" TargetMode="External"/><Relationship Id="rId60" Type="http://schemas.openxmlformats.org/officeDocument/2006/relationships/hyperlink" Target="https://yandex.ru/maps/-/CDVQrYpJ" TargetMode="External"/><Relationship Id="rId65" Type="http://schemas.openxmlformats.org/officeDocument/2006/relationships/hyperlink" Target="https://yandex.ru/maps/-/CDVQr42D" TargetMode="External"/><Relationship Id="rId73" Type="http://schemas.openxmlformats.org/officeDocument/2006/relationships/hyperlink" Target="https://disk.yandex.ru/i/iY0U7ZssrPHxlQ" TargetMode="External"/><Relationship Id="rId78" Type="http://schemas.openxmlformats.org/officeDocument/2006/relationships/hyperlink" Target="https://disk.yandex.ru/i/7gFEG3tB9OAJKA" TargetMode="External"/><Relationship Id="rId81" Type="http://schemas.openxmlformats.org/officeDocument/2006/relationships/hyperlink" Target="https://disk.yandex.ru/i/RA1Y_BgdmZ8qTQ" TargetMode="External"/><Relationship Id="rId86" Type="http://schemas.openxmlformats.org/officeDocument/2006/relationships/hyperlink" Target="https://yandex.ru/maps/-/CDs1zL6X" TargetMode="External"/><Relationship Id="rId94" Type="http://schemas.openxmlformats.org/officeDocument/2006/relationships/hyperlink" Target="https://disk.yandex.ru/i/M8qVU0C1fF-l-g" TargetMode="External"/><Relationship Id="rId99" Type="http://schemas.openxmlformats.org/officeDocument/2006/relationships/hyperlink" Target="https://disk.yandex.ru/i/sSr7Asgpczt2Hg" TargetMode="External"/><Relationship Id="rId101" Type="http://schemas.openxmlformats.org/officeDocument/2006/relationships/hyperlink" Target="https://yandex.ru/maps/-/CDs3URzt" TargetMode="External"/><Relationship Id="rId122" Type="http://schemas.openxmlformats.org/officeDocument/2006/relationships/hyperlink" Target="https://disk.yandex.ru/i/P9_S0LDddOKItg" TargetMode="External"/><Relationship Id="rId130" Type="http://schemas.openxmlformats.org/officeDocument/2006/relationships/hyperlink" Target="https://disk.yandex.com.am/i/EUOtT1Ba90b0Lg" TargetMode="External"/><Relationship Id="rId135" Type="http://schemas.openxmlformats.org/officeDocument/2006/relationships/hyperlink" Target="https://yandex.ru/maps/-/CLsZrGmI" TargetMode="External"/><Relationship Id="rId143" Type="http://schemas.openxmlformats.org/officeDocument/2006/relationships/hyperlink" Target="https://yandex.ru/maps/-/CPUsfFZ~" TargetMode="External"/><Relationship Id="rId148" Type="http://schemas.openxmlformats.org/officeDocument/2006/relationships/hyperlink" Target="https://disk.yandex.ru/i/ko3cI_H11kzZcA" TargetMode="External"/><Relationship Id="rId151" Type="http://schemas.openxmlformats.org/officeDocument/2006/relationships/hyperlink" Target="https://disk.yandex.ru/i/VZRAvN4UhmMp5Q" TargetMode="External"/><Relationship Id="rId156" Type="http://schemas.openxmlformats.org/officeDocument/2006/relationships/hyperlink" Target="https://yandex.ru/maps/-/CPUwaCzf" TargetMode="External"/><Relationship Id="rId4" Type="http://schemas.openxmlformats.org/officeDocument/2006/relationships/hyperlink" Target="https://disk.yandex.ru/i/xdtQQOhr3XturQ" TargetMode="External"/><Relationship Id="rId9" Type="http://schemas.openxmlformats.org/officeDocument/2006/relationships/hyperlink" Target="https://disk.yandex.ru/i/j0aCnHY8NQNxuA" TargetMode="External"/><Relationship Id="rId13" Type="http://schemas.openxmlformats.org/officeDocument/2006/relationships/hyperlink" Target="https://disk.yandex.ru/i/zjcJsYcyjYaT6A" TargetMode="External"/><Relationship Id="rId18" Type="http://schemas.openxmlformats.org/officeDocument/2006/relationships/hyperlink" Target="https://disk.yandex.ru/i/EVklQttzC7DaLw" TargetMode="External"/><Relationship Id="rId39" Type="http://schemas.openxmlformats.org/officeDocument/2006/relationships/hyperlink" Target="https://yandex.ru/maps/-/CCU7a0rKCB" TargetMode="External"/><Relationship Id="rId109" Type="http://schemas.openxmlformats.org/officeDocument/2006/relationships/hyperlink" Target="https://yandex.ru/maps/-/CDw4b41C" TargetMode="External"/><Relationship Id="rId34" Type="http://schemas.openxmlformats.org/officeDocument/2006/relationships/hyperlink" Target="https://yandex.ru/maps/-/CCU7aWq0hB" TargetMode="External"/><Relationship Id="rId50" Type="http://schemas.openxmlformats.org/officeDocument/2006/relationships/hyperlink" Target="https://yandex.ru/maps/-/CDQ~4N58" TargetMode="External"/><Relationship Id="rId55" Type="http://schemas.openxmlformats.org/officeDocument/2006/relationships/hyperlink" Target="https://disk.yandex.ru/i/GIHi9yLYgXbsdA" TargetMode="External"/><Relationship Id="rId76" Type="http://schemas.openxmlformats.org/officeDocument/2006/relationships/hyperlink" Target="https://disk.yandex.ru/i/JGZ3F6VPUBQ9pQ" TargetMode="External"/><Relationship Id="rId97" Type="http://schemas.openxmlformats.org/officeDocument/2006/relationships/hyperlink" Target="https://disk.yandex.ru/i/XcR95FPIi8FxLw" TargetMode="External"/><Relationship Id="rId104" Type="http://schemas.openxmlformats.org/officeDocument/2006/relationships/hyperlink" Target="https://disk.yandex.ru/i/h0MEhS6TyOYXTA" TargetMode="External"/><Relationship Id="rId120" Type="http://schemas.openxmlformats.org/officeDocument/2006/relationships/hyperlink" Target="https://yandex.ru/maps/-/CHqRB87k" TargetMode="External"/><Relationship Id="rId125" Type="http://schemas.openxmlformats.org/officeDocument/2006/relationships/hyperlink" Target="https://disk.yandex.ru/i/MWUvgHPWCiEJWQ" TargetMode="External"/><Relationship Id="rId141" Type="http://schemas.openxmlformats.org/officeDocument/2006/relationships/hyperlink" Target="https://yandex.ru/maps/-/CPUsfEoQ" TargetMode="External"/><Relationship Id="rId146" Type="http://schemas.openxmlformats.org/officeDocument/2006/relationships/hyperlink" Target="https://yandex.ru/maps/-/CPUsfKLj" TargetMode="External"/><Relationship Id="rId7" Type="http://schemas.openxmlformats.org/officeDocument/2006/relationships/hyperlink" Target="https://disk.yandex.ru/i/qBlXnjFIxZlH_A" TargetMode="External"/><Relationship Id="rId71" Type="http://schemas.openxmlformats.org/officeDocument/2006/relationships/hyperlink" Target="https://yandex.ru/maps/-/CDVQrFIR" TargetMode="External"/><Relationship Id="rId92" Type="http://schemas.openxmlformats.org/officeDocument/2006/relationships/hyperlink" Target="https://yandex.ru/maps/-/CDs1zTyR" TargetMode="External"/><Relationship Id="rId2" Type="http://schemas.openxmlformats.org/officeDocument/2006/relationships/hyperlink" Target="https://disk.yandex.ru/i/60Sbus76cQU1iw" TargetMode="External"/><Relationship Id="rId29" Type="http://schemas.openxmlformats.org/officeDocument/2006/relationships/hyperlink" Target="https://yandex.ru/maps/-/CCU7aWEXsC" TargetMode="External"/><Relationship Id="rId24" Type="http://schemas.openxmlformats.org/officeDocument/2006/relationships/hyperlink" Target="https://yandex.ru/maps/-/CCU7aSt88C" TargetMode="External"/><Relationship Id="rId40" Type="http://schemas.openxmlformats.org/officeDocument/2006/relationships/hyperlink" Target="https://yandex.ru/maps/-/CCU7a0r2WA" TargetMode="External"/><Relationship Id="rId45" Type="http://schemas.openxmlformats.org/officeDocument/2006/relationships/hyperlink" Target="https://disk.yandex.ru/i/49JdMbscKvyCDg" TargetMode="External"/><Relationship Id="rId66" Type="http://schemas.openxmlformats.org/officeDocument/2006/relationships/hyperlink" Target="https://yandex.ru/maps/-/CDVQrBII" TargetMode="External"/><Relationship Id="rId87" Type="http://schemas.openxmlformats.org/officeDocument/2006/relationships/hyperlink" Target="https://yandex.ru/maps/-/CDs1zL1F" TargetMode="External"/><Relationship Id="rId110" Type="http://schemas.openxmlformats.org/officeDocument/2006/relationships/hyperlink" Target="https://disk.yandex.ru/i/aH2geZBcTcUmfg" TargetMode="External"/><Relationship Id="rId115" Type="http://schemas.openxmlformats.org/officeDocument/2006/relationships/hyperlink" Target="https://disk.yandex.ru/i/vSZhsncebqbskw" TargetMode="External"/><Relationship Id="rId131" Type="http://schemas.openxmlformats.org/officeDocument/2006/relationships/hyperlink" Target="https://disk.yandex.com.am/i/f2MawZusYJVB2Q" TargetMode="External"/><Relationship Id="rId136" Type="http://schemas.openxmlformats.org/officeDocument/2006/relationships/hyperlink" Target="https://disk.yandex.ru/i/QnNPhMH3seJBpA" TargetMode="External"/><Relationship Id="rId157" Type="http://schemas.openxmlformats.org/officeDocument/2006/relationships/hyperlink" Target="https://disk.yandex.ru/i/CKeXOnw7WqQKPA" TargetMode="External"/><Relationship Id="rId61" Type="http://schemas.openxmlformats.org/officeDocument/2006/relationships/hyperlink" Target="https://yandex.ru/maps/-/CDVQr4YS" TargetMode="External"/><Relationship Id="rId82" Type="http://schemas.openxmlformats.org/officeDocument/2006/relationships/hyperlink" Target="https://disk.yandex.ru/i/ot4WFDNSY2o9bw" TargetMode="External"/><Relationship Id="rId152" Type="http://schemas.openxmlformats.org/officeDocument/2006/relationships/hyperlink" Target="https://disk.yandex.ru/i/dDedX3YNIkVwRA" TargetMode="External"/><Relationship Id="rId19" Type="http://schemas.openxmlformats.org/officeDocument/2006/relationships/hyperlink" Target="https://disk.yandex.ru/i/4BqDus2xXiilzQ" TargetMode="External"/><Relationship Id="rId14" Type="http://schemas.openxmlformats.org/officeDocument/2006/relationships/hyperlink" Target="https://disk.yandex.ru/i/TH59MtUUcebiIQ" TargetMode="External"/><Relationship Id="rId30" Type="http://schemas.openxmlformats.org/officeDocument/2006/relationships/hyperlink" Target="https://yandex.ru/maps/-/CCU7aWQypB" TargetMode="External"/><Relationship Id="rId35" Type="http://schemas.openxmlformats.org/officeDocument/2006/relationships/hyperlink" Target="https://yandex.ru/maps/-/CCU7aWBFCB" TargetMode="External"/><Relationship Id="rId56" Type="http://schemas.openxmlformats.org/officeDocument/2006/relationships/hyperlink" Target="https://disk.yandex.ru/i/dUvwaCHItMnJsg" TargetMode="External"/><Relationship Id="rId77" Type="http://schemas.openxmlformats.org/officeDocument/2006/relationships/hyperlink" Target="https://disk.yandex.ru/i/HJr5azWUxFuqYA" TargetMode="External"/><Relationship Id="rId100" Type="http://schemas.openxmlformats.org/officeDocument/2006/relationships/hyperlink" Target="https://yandex.ru/maps/-/CDs3UNl6" TargetMode="External"/><Relationship Id="rId105" Type="http://schemas.openxmlformats.org/officeDocument/2006/relationships/hyperlink" Target="https://disk.yandex.ru/i/1Fb0MFYYBc80lA" TargetMode="External"/><Relationship Id="rId126" Type="http://schemas.openxmlformats.org/officeDocument/2006/relationships/hyperlink" Target="https://yandex.ru/maps/-/CHT25SKs" TargetMode="External"/><Relationship Id="rId147" Type="http://schemas.openxmlformats.org/officeDocument/2006/relationships/hyperlink" Target="https://disk.yandex.ru/i/AMRybTBlQ_U9_A" TargetMode="External"/><Relationship Id="rId8" Type="http://schemas.openxmlformats.org/officeDocument/2006/relationships/hyperlink" Target="https://disk.yandex.ru/i/2aeOoyFWo2rqVg" TargetMode="External"/><Relationship Id="rId51" Type="http://schemas.openxmlformats.org/officeDocument/2006/relationships/hyperlink" Target="https://yandex.ru/maps/-/CDQ~4N73" TargetMode="External"/><Relationship Id="rId72" Type="http://schemas.openxmlformats.org/officeDocument/2006/relationships/hyperlink" Target="https://disk.yandex.ru/i/AbldG2iKto4pYA" TargetMode="External"/><Relationship Id="rId93" Type="http://schemas.openxmlformats.org/officeDocument/2006/relationships/hyperlink" Target="https://disk.yandex.ru/i/fjH3uBRisi5Hrw" TargetMode="External"/><Relationship Id="rId98" Type="http://schemas.openxmlformats.org/officeDocument/2006/relationships/hyperlink" Target="https://disk.yandex.ru/i/kYMDvxIFZqMJNA" TargetMode="External"/><Relationship Id="rId121" Type="http://schemas.openxmlformats.org/officeDocument/2006/relationships/hyperlink" Target="https://disk.yandex.ru/i/f6g7UQchpD-ToQ" TargetMode="External"/><Relationship Id="rId142" Type="http://schemas.openxmlformats.org/officeDocument/2006/relationships/hyperlink" Target="https://yandex.ru/maps/-/CPUsfU0k" TargetMode="External"/><Relationship Id="rId3" Type="http://schemas.openxmlformats.org/officeDocument/2006/relationships/hyperlink" Target="https://disk.yandex.ru/i/ZdOfOsBYlC_G1Q" TargetMode="External"/><Relationship Id="rId25" Type="http://schemas.openxmlformats.org/officeDocument/2006/relationships/hyperlink" Target="https://yandex.ru/maps/-/CCU7aSxJoB" TargetMode="External"/><Relationship Id="rId46" Type="http://schemas.openxmlformats.org/officeDocument/2006/relationships/hyperlink" Target="https://disk.yandex.ru/i/hOHf5G5uFeobig" TargetMode="External"/><Relationship Id="rId67" Type="http://schemas.openxmlformats.org/officeDocument/2006/relationships/hyperlink" Target="https://yandex.ru/maps/-/CDVQrB0Z" TargetMode="External"/><Relationship Id="rId116" Type="http://schemas.openxmlformats.org/officeDocument/2006/relationships/hyperlink" Target="https://yandex.ru/maps/-/CHqNfW~-" TargetMode="External"/><Relationship Id="rId137" Type="http://schemas.openxmlformats.org/officeDocument/2006/relationships/hyperlink" Target="https://disk.yandex.ru/i/sx5VztYZOH9usg" TargetMode="External"/><Relationship Id="rId158" Type="http://schemas.openxmlformats.org/officeDocument/2006/relationships/hyperlink" Target="https://disk.yandex.ru/i/o5XWueHjSUpq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8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21.42578125" style="1" customWidth="1"/>
    <col min="10" max="10" width="24.85546875" style="1" customWidth="1"/>
    <col min="11" max="11" width="17.28515625" style="1" customWidth="1"/>
    <col min="12" max="12" width="18.7109375" style="1" customWidth="1"/>
    <col min="13" max="13" width="24.85546875" style="1" customWidth="1"/>
    <col min="14" max="14" width="21.5703125" style="1" customWidth="1"/>
    <col min="15" max="15" width="11.71093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2" customFormat="1" x14ac:dyDescent="0.25">
      <c r="A1" s="11" t="s">
        <v>0</v>
      </c>
      <c r="B1" s="11" t="s">
        <v>232</v>
      </c>
      <c r="C1" s="11" t="s">
        <v>1</v>
      </c>
      <c r="D1" s="11" t="s">
        <v>8</v>
      </c>
      <c r="E1" s="11" t="s">
        <v>70</v>
      </c>
      <c r="F1" s="11" t="s">
        <v>74</v>
      </c>
      <c r="G1" s="11" t="s">
        <v>28</v>
      </c>
      <c r="H1" s="11" t="s">
        <v>102</v>
      </c>
      <c r="I1" s="11" t="s">
        <v>75</v>
      </c>
      <c r="J1" s="11" t="s">
        <v>7</v>
      </c>
      <c r="K1" s="11" t="s">
        <v>234</v>
      </c>
      <c r="L1" s="11" t="s">
        <v>3</v>
      </c>
      <c r="M1" s="12" t="s">
        <v>27</v>
      </c>
      <c r="N1" s="11" t="s">
        <v>2</v>
      </c>
      <c r="O1" s="11" t="s">
        <v>30</v>
      </c>
      <c r="P1" s="11" t="s">
        <v>12</v>
      </c>
      <c r="Q1" s="11" t="s">
        <v>73</v>
      </c>
    </row>
    <row r="2" spans="1:17" ht="25.5" x14ac:dyDescent="0.25">
      <c r="A2" s="6" t="s">
        <v>4</v>
      </c>
      <c r="B2" s="6" t="s">
        <v>5</v>
      </c>
      <c r="C2" s="9" t="s">
        <v>6</v>
      </c>
      <c r="D2" s="7" t="s">
        <v>8</v>
      </c>
      <c r="E2" s="7" t="s">
        <v>70</v>
      </c>
      <c r="F2" s="9" t="s">
        <v>32</v>
      </c>
      <c r="G2" s="6" t="s">
        <v>29</v>
      </c>
      <c r="H2" s="8" t="s">
        <v>233</v>
      </c>
      <c r="I2" s="6">
        <v>10</v>
      </c>
      <c r="J2" s="9">
        <v>12</v>
      </c>
      <c r="K2" s="9"/>
      <c r="L2" s="6">
        <f>J2*17</f>
        <v>204</v>
      </c>
      <c r="M2" s="6">
        <v>15</v>
      </c>
      <c r="N2" s="6">
        <f t="shared" ref="N2:N12" si="0">M2*L2</f>
        <v>3060</v>
      </c>
      <c r="O2" s="10">
        <f>5.8*N2*I2</f>
        <v>177480</v>
      </c>
      <c r="P2" s="9" t="s">
        <v>48</v>
      </c>
      <c r="Q2" s="6" t="s">
        <v>76</v>
      </c>
    </row>
    <row r="3" spans="1:17" ht="25.5" x14ac:dyDescent="0.25">
      <c r="A3" s="6" t="s">
        <v>4</v>
      </c>
      <c r="B3" s="6" t="s">
        <v>5</v>
      </c>
      <c r="C3" s="9" t="s">
        <v>9</v>
      </c>
      <c r="D3" s="7" t="s">
        <v>8</v>
      </c>
      <c r="E3" s="7" t="s">
        <v>70</v>
      </c>
      <c r="F3" s="9" t="s">
        <v>33</v>
      </c>
      <c r="G3" s="6" t="s">
        <v>29</v>
      </c>
      <c r="H3" s="8" t="s">
        <v>233</v>
      </c>
      <c r="I3" s="6">
        <v>10</v>
      </c>
      <c r="J3" s="9">
        <v>12</v>
      </c>
      <c r="K3" s="9"/>
      <c r="L3" s="6">
        <f>J3*16</f>
        <v>192</v>
      </c>
      <c r="M3" s="6">
        <v>15</v>
      </c>
      <c r="N3" s="6">
        <f t="shared" si="0"/>
        <v>2880</v>
      </c>
      <c r="O3" s="10">
        <f>1.8*N3*I3</f>
        <v>51840</v>
      </c>
      <c r="P3" s="9" t="s">
        <v>49</v>
      </c>
      <c r="Q3" s="6" t="s">
        <v>77</v>
      </c>
    </row>
    <row r="4" spans="1:17" ht="25.5" x14ac:dyDescent="0.25">
      <c r="A4" s="6" t="s">
        <v>4</v>
      </c>
      <c r="B4" s="6" t="s">
        <v>5</v>
      </c>
      <c r="C4" s="9" t="s">
        <v>10</v>
      </c>
      <c r="D4" s="7" t="s">
        <v>8</v>
      </c>
      <c r="E4" s="7" t="s">
        <v>70</v>
      </c>
      <c r="F4" s="9" t="s">
        <v>34</v>
      </c>
      <c r="G4" s="6" t="s">
        <v>29</v>
      </c>
      <c r="H4" s="8" t="s">
        <v>233</v>
      </c>
      <c r="I4" s="6">
        <v>10</v>
      </c>
      <c r="J4" s="9">
        <v>12</v>
      </c>
      <c r="K4" s="9"/>
      <c r="L4" s="6">
        <f>J4*16</f>
        <v>192</v>
      </c>
      <c r="M4" s="6">
        <v>15</v>
      </c>
      <c r="N4" s="6">
        <f t="shared" si="0"/>
        <v>2880</v>
      </c>
      <c r="O4" s="10">
        <f>1.8*N4*I4</f>
        <v>51840</v>
      </c>
      <c r="P4" s="9" t="s">
        <v>50</v>
      </c>
      <c r="Q4" s="6" t="s">
        <v>78</v>
      </c>
    </row>
    <row r="5" spans="1:17" ht="25.5" x14ac:dyDescent="0.25">
      <c r="A5" s="6" t="s">
        <v>4</v>
      </c>
      <c r="B5" s="6" t="s">
        <v>5</v>
      </c>
      <c r="C5" s="6" t="s">
        <v>11</v>
      </c>
      <c r="D5" s="7" t="s">
        <v>8</v>
      </c>
      <c r="E5" s="7" t="s">
        <v>70</v>
      </c>
      <c r="F5" s="9" t="s">
        <v>35</v>
      </c>
      <c r="G5" s="6" t="s">
        <v>29</v>
      </c>
      <c r="H5" s="8" t="s">
        <v>233</v>
      </c>
      <c r="I5" s="6">
        <v>5</v>
      </c>
      <c r="J5" s="9">
        <v>12</v>
      </c>
      <c r="K5" s="9"/>
      <c r="L5" s="6">
        <v>216</v>
      </c>
      <c r="M5" s="6">
        <v>15</v>
      </c>
      <c r="N5" s="6">
        <f t="shared" si="0"/>
        <v>3240</v>
      </c>
      <c r="O5" s="10">
        <f>1.8*N5*I5</f>
        <v>29160</v>
      </c>
      <c r="P5" s="9" t="s">
        <v>51</v>
      </c>
      <c r="Q5" s="6" t="s">
        <v>79</v>
      </c>
    </row>
    <row r="6" spans="1:17" ht="25.5" x14ac:dyDescent="0.25">
      <c r="A6" s="6" t="s">
        <v>4</v>
      </c>
      <c r="B6" s="6" t="s">
        <v>5</v>
      </c>
      <c r="C6" s="6" t="s">
        <v>21</v>
      </c>
      <c r="D6" s="7" t="s">
        <v>8</v>
      </c>
      <c r="E6" s="7" t="s">
        <v>70</v>
      </c>
      <c r="F6" s="9" t="s">
        <v>36</v>
      </c>
      <c r="G6" s="6" t="s">
        <v>29</v>
      </c>
      <c r="H6" s="8" t="s">
        <v>233</v>
      </c>
      <c r="I6" s="6">
        <v>5</v>
      </c>
      <c r="J6" s="9">
        <v>30</v>
      </c>
      <c r="K6" s="9" t="s">
        <v>235</v>
      </c>
      <c r="L6" s="6">
        <f>24*J6</f>
        <v>720</v>
      </c>
      <c r="M6" s="6">
        <v>15</v>
      </c>
      <c r="N6" s="6">
        <f t="shared" si="0"/>
        <v>10800</v>
      </c>
      <c r="O6" s="10">
        <f>0.55*I6*N6</f>
        <v>29700</v>
      </c>
      <c r="P6" s="9" t="s">
        <v>52</v>
      </c>
      <c r="Q6" s="6" t="s">
        <v>80</v>
      </c>
    </row>
    <row r="7" spans="1:17" ht="25.5" x14ac:dyDescent="0.25">
      <c r="A7" s="6" t="s">
        <v>4</v>
      </c>
      <c r="B7" s="6" t="s">
        <v>5</v>
      </c>
      <c r="C7" s="6" t="s">
        <v>22</v>
      </c>
      <c r="D7" s="7" t="s">
        <v>8</v>
      </c>
      <c r="E7" s="7" t="s">
        <v>70</v>
      </c>
      <c r="F7" s="9" t="s">
        <v>36</v>
      </c>
      <c r="G7" s="6" t="s">
        <v>72</v>
      </c>
      <c r="H7" s="8" t="s">
        <v>233</v>
      </c>
      <c r="I7" s="6">
        <v>5</v>
      </c>
      <c r="J7" s="9">
        <v>30</v>
      </c>
      <c r="K7" s="9" t="s">
        <v>235</v>
      </c>
      <c r="L7" s="6">
        <f>24*J7</f>
        <v>720</v>
      </c>
      <c r="M7" s="6">
        <v>15</v>
      </c>
      <c r="N7" s="6">
        <f t="shared" si="0"/>
        <v>10800</v>
      </c>
      <c r="O7" s="10">
        <f>0.65*I7*N7</f>
        <v>35100</v>
      </c>
      <c r="P7" s="9" t="s">
        <v>53</v>
      </c>
      <c r="Q7" s="6" t="s">
        <v>80</v>
      </c>
    </row>
    <row r="8" spans="1:17" ht="25.5" x14ac:dyDescent="0.25">
      <c r="A8" s="6" t="s">
        <v>4</v>
      </c>
      <c r="B8" s="6" t="s">
        <v>5</v>
      </c>
      <c r="C8" s="6" t="s">
        <v>13</v>
      </c>
      <c r="D8" s="7" t="s">
        <v>8</v>
      </c>
      <c r="E8" s="7" t="s">
        <v>70</v>
      </c>
      <c r="F8" s="9" t="s">
        <v>37</v>
      </c>
      <c r="G8" s="6" t="s">
        <v>29</v>
      </c>
      <c r="H8" s="8" t="s">
        <v>233</v>
      </c>
      <c r="I8" s="6">
        <v>10</v>
      </c>
      <c r="J8" s="9">
        <v>9</v>
      </c>
      <c r="K8" s="9"/>
      <c r="L8" s="6">
        <v>216</v>
      </c>
      <c r="M8" s="6">
        <v>15</v>
      </c>
      <c r="N8" s="6">
        <f t="shared" si="0"/>
        <v>3240</v>
      </c>
      <c r="O8" s="10">
        <f>1.8*I8*N8</f>
        <v>58320</v>
      </c>
      <c r="P8" s="9" t="s">
        <v>54</v>
      </c>
      <c r="Q8" s="6" t="s">
        <v>81</v>
      </c>
    </row>
    <row r="9" spans="1:17" ht="25.5" x14ac:dyDescent="0.25">
      <c r="A9" s="6" t="s">
        <v>4</v>
      </c>
      <c r="B9" s="6" t="s">
        <v>5</v>
      </c>
      <c r="C9" s="6" t="s">
        <v>14</v>
      </c>
      <c r="D9" s="7" t="s">
        <v>8</v>
      </c>
      <c r="E9" s="7" t="s">
        <v>70</v>
      </c>
      <c r="F9" s="9" t="s">
        <v>38</v>
      </c>
      <c r="G9" s="6" t="s">
        <v>29</v>
      </c>
      <c r="H9" s="8" t="s">
        <v>233</v>
      </c>
      <c r="I9" s="6">
        <v>10</v>
      </c>
      <c r="J9" s="9">
        <v>12</v>
      </c>
      <c r="K9" s="9">
        <v>18</v>
      </c>
      <c r="L9" s="6">
        <f>18*J9</f>
        <v>216</v>
      </c>
      <c r="M9" s="6">
        <v>15</v>
      </c>
      <c r="N9" s="6">
        <f>M9*L9</f>
        <v>3240</v>
      </c>
      <c r="O9" s="10">
        <f>4.5*I9*N9</f>
        <v>145800</v>
      </c>
      <c r="P9" s="9" t="s">
        <v>55</v>
      </c>
      <c r="Q9" s="6" t="s">
        <v>82</v>
      </c>
    </row>
    <row r="10" spans="1:17" ht="25.5" x14ac:dyDescent="0.25">
      <c r="A10" s="6" t="s">
        <v>4</v>
      </c>
      <c r="B10" s="6" t="s">
        <v>5</v>
      </c>
      <c r="C10" s="6" t="s">
        <v>15</v>
      </c>
      <c r="D10" s="7" t="s">
        <v>8</v>
      </c>
      <c r="E10" s="7" t="s">
        <v>70</v>
      </c>
      <c r="F10" s="9" t="s">
        <v>39</v>
      </c>
      <c r="G10" s="6" t="s">
        <v>29</v>
      </c>
      <c r="H10" s="8" t="s">
        <v>233</v>
      </c>
      <c r="I10" s="6">
        <v>10</v>
      </c>
      <c r="J10" s="9">
        <v>12</v>
      </c>
      <c r="K10" s="9">
        <v>18</v>
      </c>
      <c r="L10" s="6">
        <f>18*J10</f>
        <v>216</v>
      </c>
      <c r="M10" s="6">
        <v>15</v>
      </c>
      <c r="N10" s="6">
        <f>M10*L10</f>
        <v>3240</v>
      </c>
      <c r="O10" s="10">
        <f>7*I10*N10</f>
        <v>226800</v>
      </c>
      <c r="P10" s="9" t="s">
        <v>62</v>
      </c>
      <c r="Q10" s="6" t="s">
        <v>83</v>
      </c>
    </row>
    <row r="11" spans="1:17" ht="25.5" x14ac:dyDescent="0.25">
      <c r="A11" s="6" t="s">
        <v>4</v>
      </c>
      <c r="B11" s="6" t="s">
        <v>5</v>
      </c>
      <c r="C11" s="6" t="s">
        <v>16</v>
      </c>
      <c r="D11" s="7" t="s">
        <v>8</v>
      </c>
      <c r="E11" s="7" t="s">
        <v>70</v>
      </c>
      <c r="F11" s="9" t="s">
        <v>40</v>
      </c>
      <c r="G11" s="6" t="s">
        <v>29</v>
      </c>
      <c r="H11" s="8" t="s">
        <v>233</v>
      </c>
      <c r="I11" s="6">
        <v>10</v>
      </c>
      <c r="J11" s="9">
        <v>12</v>
      </c>
      <c r="K11" s="9">
        <v>18</v>
      </c>
      <c r="L11" s="6">
        <f>18*J11</f>
        <v>216</v>
      </c>
      <c r="M11" s="6">
        <v>15</v>
      </c>
      <c r="N11" s="6">
        <f t="shared" si="0"/>
        <v>3240</v>
      </c>
      <c r="O11" s="10">
        <f>6.5*I11*N11</f>
        <v>210600</v>
      </c>
      <c r="P11" s="9" t="s">
        <v>56</v>
      </c>
      <c r="Q11" s="6" t="s">
        <v>84</v>
      </c>
    </row>
    <row r="12" spans="1:17" ht="25.5" x14ac:dyDescent="0.25">
      <c r="A12" s="6" t="s">
        <v>4</v>
      </c>
      <c r="B12" s="6" t="s">
        <v>5</v>
      </c>
      <c r="C12" s="6" t="s">
        <v>17</v>
      </c>
      <c r="D12" s="7" t="s">
        <v>8</v>
      </c>
      <c r="E12" s="7" t="s">
        <v>70</v>
      </c>
      <c r="F12" s="6" t="s">
        <v>71</v>
      </c>
      <c r="G12" s="6" t="s">
        <v>29</v>
      </c>
      <c r="H12" s="8" t="s">
        <v>233</v>
      </c>
      <c r="I12" s="6">
        <v>10</v>
      </c>
      <c r="J12" s="9">
        <v>30</v>
      </c>
      <c r="K12" s="9"/>
      <c r="L12" s="6">
        <f>24*J12</f>
        <v>720</v>
      </c>
      <c r="M12" s="6">
        <v>15</v>
      </c>
      <c r="N12" s="6">
        <f t="shared" si="0"/>
        <v>10800</v>
      </c>
      <c r="O12" s="10">
        <f>0.7*I12*N12</f>
        <v>75600</v>
      </c>
      <c r="P12" s="9" t="s">
        <v>57</v>
      </c>
      <c r="Q12" s="6" t="s">
        <v>231</v>
      </c>
    </row>
    <row r="13" spans="1:17" ht="25.5" x14ac:dyDescent="0.25">
      <c r="A13" s="6" t="s">
        <v>4</v>
      </c>
      <c r="B13" s="6" t="s">
        <v>5</v>
      </c>
      <c r="C13" s="6" t="s">
        <v>18</v>
      </c>
      <c r="D13" s="7" t="s">
        <v>8</v>
      </c>
      <c r="E13" s="7" t="s">
        <v>70</v>
      </c>
      <c r="F13" s="6" t="s">
        <v>111</v>
      </c>
      <c r="G13" s="6" t="s">
        <v>29</v>
      </c>
      <c r="H13" s="8" t="s">
        <v>233</v>
      </c>
      <c r="I13" s="6">
        <v>10</v>
      </c>
      <c r="J13" s="9">
        <v>30</v>
      </c>
      <c r="K13" s="9" t="s">
        <v>235</v>
      </c>
      <c r="L13" s="6">
        <f>24*J13</f>
        <v>720</v>
      </c>
      <c r="M13" s="6">
        <v>15</v>
      </c>
      <c r="N13" s="6">
        <f>L13*M13</f>
        <v>10800</v>
      </c>
      <c r="O13" s="10">
        <f>0.25*I13*N13</f>
        <v>27000</v>
      </c>
      <c r="P13" s="9" t="s">
        <v>58</v>
      </c>
      <c r="Q13" s="6" t="s">
        <v>85</v>
      </c>
    </row>
    <row r="14" spans="1:17" ht="25.5" x14ac:dyDescent="0.25">
      <c r="A14" s="6" t="s">
        <v>4</v>
      </c>
      <c r="B14" s="6" t="s">
        <v>5</v>
      </c>
      <c r="C14" s="6" t="s">
        <v>19</v>
      </c>
      <c r="D14" s="7" t="s">
        <v>8</v>
      </c>
      <c r="E14" s="7" t="s">
        <v>70</v>
      </c>
      <c r="F14" s="6" t="s">
        <v>112</v>
      </c>
      <c r="G14" s="6" t="s">
        <v>29</v>
      </c>
      <c r="H14" s="8" t="s">
        <v>233</v>
      </c>
      <c r="I14" s="6">
        <v>10</v>
      </c>
      <c r="J14" s="9">
        <v>15</v>
      </c>
      <c r="K14" s="9"/>
      <c r="L14" s="6">
        <v>360</v>
      </c>
      <c r="M14" s="6">
        <v>15</v>
      </c>
      <c r="N14" s="6">
        <f>M14*L14</f>
        <v>5400</v>
      </c>
      <c r="O14" s="10">
        <f>1.3*I14*N14</f>
        <v>70200</v>
      </c>
      <c r="P14" s="9" t="s">
        <v>59</v>
      </c>
      <c r="Q14" s="6" t="s">
        <v>86</v>
      </c>
    </row>
    <row r="15" spans="1:17" ht="25.5" x14ac:dyDescent="0.25">
      <c r="A15" s="6" t="s">
        <v>4</v>
      </c>
      <c r="B15" s="6" t="s">
        <v>5</v>
      </c>
      <c r="C15" s="6" t="s">
        <v>20</v>
      </c>
      <c r="D15" s="7" t="s">
        <v>8</v>
      </c>
      <c r="E15" s="7" t="s">
        <v>70</v>
      </c>
      <c r="F15" s="9" t="s">
        <v>41</v>
      </c>
      <c r="G15" s="6" t="s">
        <v>29</v>
      </c>
      <c r="H15" s="8" t="s">
        <v>233</v>
      </c>
      <c r="I15" s="6">
        <v>10</v>
      </c>
      <c r="J15" s="9">
        <v>10</v>
      </c>
      <c r="K15" s="9" t="s">
        <v>248</v>
      </c>
      <c r="L15" s="6">
        <f>18*J15</f>
        <v>180</v>
      </c>
      <c r="M15" s="6">
        <v>15</v>
      </c>
      <c r="N15" s="6">
        <f>M15*L15</f>
        <v>2700</v>
      </c>
      <c r="O15" s="10">
        <f>5*I15*N15</f>
        <v>135000</v>
      </c>
      <c r="P15" s="9" t="s">
        <v>60</v>
      </c>
      <c r="Q15" s="6" t="s">
        <v>87</v>
      </c>
    </row>
    <row r="16" spans="1:17" ht="25.5" x14ac:dyDescent="0.25">
      <c r="A16" s="6" t="s">
        <v>4</v>
      </c>
      <c r="B16" s="6" t="s">
        <v>5</v>
      </c>
      <c r="C16" s="6" t="s">
        <v>23</v>
      </c>
      <c r="D16" s="7" t="s">
        <v>8</v>
      </c>
      <c r="E16" s="7" t="s">
        <v>70</v>
      </c>
      <c r="F16" s="9" t="s">
        <v>47</v>
      </c>
      <c r="G16" s="6" t="s">
        <v>29</v>
      </c>
      <c r="H16" s="8" t="s">
        <v>233</v>
      </c>
      <c r="I16" s="6">
        <v>10</v>
      </c>
      <c r="J16" s="9">
        <v>12</v>
      </c>
      <c r="K16" s="9">
        <v>14</v>
      </c>
      <c r="L16" s="6">
        <f>14*J16</f>
        <v>168</v>
      </c>
      <c r="M16" s="6">
        <v>15</v>
      </c>
      <c r="N16" s="6">
        <f>M16*L16</f>
        <v>2520</v>
      </c>
      <c r="O16" s="10">
        <f>3.5*I16*N16</f>
        <v>88200</v>
      </c>
      <c r="P16" s="9" t="s">
        <v>61</v>
      </c>
      <c r="Q16" s="6" t="s">
        <v>88</v>
      </c>
    </row>
    <row r="17" spans="1:17" ht="25.5" x14ac:dyDescent="0.25">
      <c r="A17" s="6" t="s">
        <v>4</v>
      </c>
      <c r="B17" s="6" t="s">
        <v>5</v>
      </c>
      <c r="C17" s="6" t="s">
        <v>24</v>
      </c>
      <c r="D17" s="7" t="s">
        <v>8</v>
      </c>
      <c r="E17" s="7" t="s">
        <v>70</v>
      </c>
      <c r="F17" s="9" t="s">
        <v>42</v>
      </c>
      <c r="G17" s="6" t="s">
        <v>29</v>
      </c>
      <c r="H17" s="8" t="s">
        <v>233</v>
      </c>
      <c r="I17" s="6">
        <v>10</v>
      </c>
      <c r="J17" s="9">
        <v>12</v>
      </c>
      <c r="K17" s="9">
        <v>16</v>
      </c>
      <c r="L17" s="6">
        <f>16*J17</f>
        <v>192</v>
      </c>
      <c r="M17" s="6">
        <v>15</v>
      </c>
      <c r="N17" s="6">
        <f>M17*L17</f>
        <v>2880</v>
      </c>
      <c r="O17" s="10">
        <f>1.6*N17*I17</f>
        <v>46080</v>
      </c>
      <c r="P17" s="9" t="s">
        <v>63</v>
      </c>
      <c r="Q17" s="6" t="s">
        <v>89</v>
      </c>
    </row>
    <row r="18" spans="1:17" ht="25.5" x14ac:dyDescent="0.25">
      <c r="A18" s="6" t="s">
        <v>4</v>
      </c>
      <c r="B18" s="6" t="s">
        <v>5</v>
      </c>
      <c r="C18" s="6" t="s">
        <v>25</v>
      </c>
      <c r="D18" s="7" t="s">
        <v>8</v>
      </c>
      <c r="E18" s="7" t="s">
        <v>70</v>
      </c>
      <c r="F18" s="9" t="s">
        <v>43</v>
      </c>
      <c r="G18" s="6" t="s">
        <v>29</v>
      </c>
      <c r="H18" s="8" t="s">
        <v>233</v>
      </c>
      <c r="I18" s="6">
        <v>10</v>
      </c>
      <c r="J18" s="9">
        <v>10</v>
      </c>
      <c r="K18" s="9"/>
      <c r="L18" s="6">
        <v>180</v>
      </c>
      <c r="M18" s="6">
        <v>15</v>
      </c>
      <c r="N18" s="6">
        <f>M18*L18</f>
        <v>2700</v>
      </c>
      <c r="O18" s="10">
        <f>4.9*N18*I18</f>
        <v>132300.00000000003</v>
      </c>
      <c r="P18" s="9" t="s">
        <v>64</v>
      </c>
      <c r="Q18" s="6" t="s">
        <v>90</v>
      </c>
    </row>
    <row r="19" spans="1:17" ht="25.5" x14ac:dyDescent="0.25">
      <c r="A19" s="6" t="s">
        <v>4</v>
      </c>
      <c r="B19" s="6" t="s">
        <v>5</v>
      </c>
      <c r="C19" s="6" t="s">
        <v>26</v>
      </c>
      <c r="D19" s="7" t="s">
        <v>8</v>
      </c>
      <c r="E19" s="7" t="s">
        <v>70</v>
      </c>
      <c r="F19" s="9" t="s">
        <v>45</v>
      </c>
      <c r="G19" s="6" t="s">
        <v>29</v>
      </c>
      <c r="H19" s="8" t="s">
        <v>233</v>
      </c>
      <c r="I19" s="6">
        <v>10</v>
      </c>
      <c r="J19" s="9">
        <v>12</v>
      </c>
      <c r="K19" s="9" t="s">
        <v>249</v>
      </c>
      <c r="L19" s="6">
        <f>17*J19</f>
        <v>204</v>
      </c>
      <c r="M19" s="6">
        <v>15</v>
      </c>
      <c r="N19" s="6">
        <f t="shared" ref="N19" si="1">M19*L19</f>
        <v>3060</v>
      </c>
      <c r="O19" s="10">
        <f>1.8*N19*I19</f>
        <v>55080</v>
      </c>
      <c r="P19" s="9" t="s">
        <v>65</v>
      </c>
      <c r="Q19" s="6" t="s">
        <v>91</v>
      </c>
    </row>
    <row r="20" spans="1:17" ht="25.5" x14ac:dyDescent="0.25">
      <c r="A20" s="6" t="s">
        <v>4</v>
      </c>
      <c r="B20" s="6" t="s">
        <v>5</v>
      </c>
      <c r="C20" s="6" t="s">
        <v>31</v>
      </c>
      <c r="D20" s="7" t="s">
        <v>8</v>
      </c>
      <c r="E20" s="7" t="s">
        <v>70</v>
      </c>
      <c r="F20" s="9" t="s">
        <v>46</v>
      </c>
      <c r="G20" s="6" t="s">
        <v>29</v>
      </c>
      <c r="H20" s="8" t="s">
        <v>233</v>
      </c>
      <c r="I20" s="6">
        <v>5</v>
      </c>
      <c r="J20" s="9">
        <v>6</v>
      </c>
      <c r="K20" s="9" t="s">
        <v>237</v>
      </c>
      <c r="L20" s="6">
        <f>18*J20</f>
        <v>108</v>
      </c>
      <c r="M20" s="6">
        <v>15</v>
      </c>
      <c r="N20" s="6">
        <f>M20*L20</f>
        <v>1620</v>
      </c>
      <c r="O20" s="10">
        <f>2.6*I20*N20</f>
        <v>21060</v>
      </c>
      <c r="P20" s="9" t="s">
        <v>66</v>
      </c>
      <c r="Q20" s="6" t="s">
        <v>92</v>
      </c>
    </row>
    <row r="21" spans="1:17" ht="25.5" x14ac:dyDescent="0.25">
      <c r="A21" s="6" t="s">
        <v>4</v>
      </c>
      <c r="B21" s="6" t="s">
        <v>5</v>
      </c>
      <c r="C21" s="6" t="s">
        <v>181</v>
      </c>
      <c r="D21" s="7" t="s">
        <v>8</v>
      </c>
      <c r="E21" s="7" t="s">
        <v>70</v>
      </c>
      <c r="F21" s="9" t="s">
        <v>160</v>
      </c>
      <c r="G21" s="6" t="s">
        <v>72</v>
      </c>
      <c r="H21" s="8" t="s">
        <v>233</v>
      </c>
      <c r="I21" s="6">
        <v>10</v>
      </c>
      <c r="J21" s="6">
        <v>20</v>
      </c>
      <c r="K21" s="6">
        <v>18</v>
      </c>
      <c r="L21" s="6">
        <f t="shared" ref="L21" si="2">18*J21</f>
        <v>360</v>
      </c>
      <c r="M21" s="6">
        <v>15</v>
      </c>
      <c r="N21" s="6">
        <f t="shared" ref="N21" si="3">M21*L21</f>
        <v>5400</v>
      </c>
      <c r="O21" s="10">
        <f>1.4*I21*N21</f>
        <v>75600</v>
      </c>
      <c r="P21" s="9" t="s">
        <v>67</v>
      </c>
      <c r="Q21" s="6" t="s">
        <v>93</v>
      </c>
    </row>
    <row r="22" spans="1:17" ht="25.5" x14ac:dyDescent="0.25">
      <c r="A22" s="6" t="s">
        <v>4</v>
      </c>
      <c r="B22" s="6" t="s">
        <v>5</v>
      </c>
      <c r="C22" s="6" t="s">
        <v>280</v>
      </c>
      <c r="D22" s="7" t="s">
        <v>8</v>
      </c>
      <c r="E22" s="7" t="s">
        <v>70</v>
      </c>
      <c r="F22" s="9" t="s">
        <v>281</v>
      </c>
      <c r="G22" s="6" t="s">
        <v>29</v>
      </c>
      <c r="H22" s="8" t="s">
        <v>233</v>
      </c>
      <c r="I22" s="6">
        <v>5</v>
      </c>
      <c r="J22" s="6">
        <v>12</v>
      </c>
      <c r="K22" s="9" t="s">
        <v>282</v>
      </c>
      <c r="L22" s="6">
        <f>14*J22</f>
        <v>168</v>
      </c>
      <c r="M22" s="6">
        <v>15</v>
      </c>
      <c r="N22" s="6">
        <f t="shared" ref="N22" si="4">M22*L22</f>
        <v>2520</v>
      </c>
      <c r="O22" s="10">
        <f>6*I22*N22</f>
        <v>75600</v>
      </c>
      <c r="P22" s="9" t="s">
        <v>68</v>
      </c>
      <c r="Q22" s="6" t="s">
        <v>94</v>
      </c>
    </row>
    <row r="23" spans="1:17" s="4" customFormat="1" ht="25.5" x14ac:dyDescent="0.25">
      <c r="A23" s="6" t="s">
        <v>4</v>
      </c>
      <c r="B23" s="6" t="s">
        <v>5</v>
      </c>
      <c r="C23" s="13" t="s">
        <v>96</v>
      </c>
      <c r="D23" s="7" t="s">
        <v>8</v>
      </c>
      <c r="E23" s="7" t="s">
        <v>70</v>
      </c>
      <c r="F23" s="6" t="s">
        <v>71</v>
      </c>
      <c r="G23" s="6" t="s">
        <v>29</v>
      </c>
      <c r="H23" s="8" t="s">
        <v>233</v>
      </c>
      <c r="I23" s="6">
        <v>5</v>
      </c>
      <c r="J23" s="6">
        <v>30</v>
      </c>
      <c r="K23" s="9" t="s">
        <v>235</v>
      </c>
      <c r="L23" s="6">
        <v>1440</v>
      </c>
      <c r="M23" s="6">
        <v>15</v>
      </c>
      <c r="N23" s="6">
        <f>M23*L23</f>
        <v>21600</v>
      </c>
      <c r="O23" s="10">
        <f>0.2*I23*N23</f>
        <v>21600</v>
      </c>
      <c r="P23" s="9" t="s">
        <v>103</v>
      </c>
      <c r="Q23" s="6" t="s">
        <v>97</v>
      </c>
    </row>
    <row r="24" spans="1:17" s="4" customFormat="1" ht="25.5" x14ac:dyDescent="0.25">
      <c r="A24" s="6" t="s">
        <v>4</v>
      </c>
      <c r="B24" s="6" t="s">
        <v>5</v>
      </c>
      <c r="C24" s="13" t="s">
        <v>98</v>
      </c>
      <c r="D24" s="7" t="s">
        <v>8</v>
      </c>
      <c r="E24" s="7" t="s">
        <v>70</v>
      </c>
      <c r="F24" s="6" t="s">
        <v>71</v>
      </c>
      <c r="G24" s="6" t="s">
        <v>72</v>
      </c>
      <c r="H24" s="8" t="s">
        <v>233</v>
      </c>
      <c r="I24" s="6">
        <v>5</v>
      </c>
      <c r="J24" s="6">
        <v>30</v>
      </c>
      <c r="K24" s="9" t="s">
        <v>235</v>
      </c>
      <c r="L24" s="6">
        <v>1440</v>
      </c>
      <c r="M24" s="6">
        <v>15</v>
      </c>
      <c r="N24" s="6">
        <f>M24*L24</f>
        <v>21600</v>
      </c>
      <c r="O24" s="10">
        <f>0.2*I24*N24</f>
        <v>21600</v>
      </c>
      <c r="P24" s="9" t="s">
        <v>104</v>
      </c>
      <c r="Q24" s="6" t="s">
        <v>99</v>
      </c>
    </row>
    <row r="25" spans="1:17" s="4" customFormat="1" ht="25.5" x14ac:dyDescent="0.25">
      <c r="A25" s="6" t="s">
        <v>4</v>
      </c>
      <c r="B25" s="6" t="s">
        <v>5</v>
      </c>
      <c r="C25" s="13" t="s">
        <v>100</v>
      </c>
      <c r="D25" s="7" t="s">
        <v>8</v>
      </c>
      <c r="E25" s="7" t="s">
        <v>70</v>
      </c>
      <c r="F25" s="6" t="s">
        <v>71</v>
      </c>
      <c r="G25" s="6" t="s">
        <v>29</v>
      </c>
      <c r="H25" s="8" t="s">
        <v>233</v>
      </c>
      <c r="I25" s="6">
        <v>5</v>
      </c>
      <c r="J25" s="6">
        <v>30</v>
      </c>
      <c r="K25" s="9" t="s">
        <v>235</v>
      </c>
      <c r="L25" s="6">
        <v>1440</v>
      </c>
      <c r="M25" s="6">
        <v>15</v>
      </c>
      <c r="N25" s="6">
        <f>M25*L25</f>
        <v>21600</v>
      </c>
      <c r="O25" s="10">
        <f>0.2*I25*N25</f>
        <v>21600</v>
      </c>
      <c r="P25" s="9" t="s">
        <v>105</v>
      </c>
      <c r="Q25" s="6" t="s">
        <v>101</v>
      </c>
    </row>
    <row r="26" spans="1:17" ht="25.5" x14ac:dyDescent="0.25">
      <c r="A26" s="6" t="s">
        <v>4</v>
      </c>
      <c r="B26" s="6" t="s">
        <v>5</v>
      </c>
      <c r="C26" s="13" t="s">
        <v>106</v>
      </c>
      <c r="D26" s="7" t="s">
        <v>8</v>
      </c>
      <c r="E26" s="7" t="s">
        <v>70</v>
      </c>
      <c r="F26" s="9" t="s">
        <v>44</v>
      </c>
      <c r="G26" s="6" t="s">
        <v>29</v>
      </c>
      <c r="H26" s="8" t="s">
        <v>233</v>
      </c>
      <c r="I26" s="6">
        <v>5</v>
      </c>
      <c r="J26" s="9">
        <v>30</v>
      </c>
      <c r="K26" s="9" t="s">
        <v>235</v>
      </c>
      <c r="L26" s="6">
        <f>24*J26</f>
        <v>720</v>
      </c>
      <c r="M26" s="6">
        <v>15</v>
      </c>
      <c r="N26" s="6">
        <f t="shared" ref="N26:N30" si="5">M26*L26</f>
        <v>10800</v>
      </c>
      <c r="O26" s="10">
        <f>0.3*I26*N26</f>
        <v>16200</v>
      </c>
      <c r="P26" s="9" t="s">
        <v>113</v>
      </c>
      <c r="Q26" s="13" t="s">
        <v>118</v>
      </c>
    </row>
    <row r="27" spans="1:17" ht="25.5" x14ac:dyDescent="0.25">
      <c r="A27" s="6" t="s">
        <v>4</v>
      </c>
      <c r="B27" s="6" t="s">
        <v>5</v>
      </c>
      <c r="C27" s="13" t="s">
        <v>107</v>
      </c>
      <c r="D27" s="7" t="s">
        <v>8</v>
      </c>
      <c r="E27" s="7" t="s">
        <v>70</v>
      </c>
      <c r="F27" s="6" t="s">
        <v>112</v>
      </c>
      <c r="G27" s="6" t="s">
        <v>29</v>
      </c>
      <c r="H27" s="8" t="s">
        <v>233</v>
      </c>
      <c r="I27" s="6">
        <v>5</v>
      </c>
      <c r="J27" s="9">
        <v>30</v>
      </c>
      <c r="K27" s="9" t="s">
        <v>235</v>
      </c>
      <c r="L27" s="6">
        <f>24*J27</f>
        <v>720</v>
      </c>
      <c r="M27" s="6">
        <v>15</v>
      </c>
      <c r="N27" s="6">
        <f t="shared" si="5"/>
        <v>10800</v>
      </c>
      <c r="O27" s="10">
        <f>0.3*I27*N27</f>
        <v>16200</v>
      </c>
      <c r="P27" s="9" t="s">
        <v>114</v>
      </c>
      <c r="Q27" s="13" t="s">
        <v>119</v>
      </c>
    </row>
    <row r="28" spans="1:17" ht="25.5" x14ac:dyDescent="0.25">
      <c r="A28" s="6" t="s">
        <v>4</v>
      </c>
      <c r="B28" s="6" t="s">
        <v>5</v>
      </c>
      <c r="C28" s="13" t="s">
        <v>108</v>
      </c>
      <c r="D28" s="7" t="s">
        <v>8</v>
      </c>
      <c r="E28" s="7" t="s">
        <v>70</v>
      </c>
      <c r="F28" s="9" t="s">
        <v>36</v>
      </c>
      <c r="G28" s="6" t="s">
        <v>29</v>
      </c>
      <c r="H28" s="8" t="s">
        <v>233</v>
      </c>
      <c r="I28" s="6">
        <v>5</v>
      </c>
      <c r="J28" s="9">
        <v>30</v>
      </c>
      <c r="K28" s="9" t="s">
        <v>235</v>
      </c>
      <c r="L28" s="6">
        <v>1440</v>
      </c>
      <c r="M28" s="6">
        <v>15</v>
      </c>
      <c r="N28" s="6">
        <f t="shared" si="5"/>
        <v>21600</v>
      </c>
      <c r="O28" s="10">
        <f>0.5*I28*N28</f>
        <v>54000</v>
      </c>
      <c r="P28" s="9" t="s">
        <v>115</v>
      </c>
      <c r="Q28" s="13" t="s">
        <v>120</v>
      </c>
    </row>
    <row r="29" spans="1:17" ht="25.5" x14ac:dyDescent="0.25">
      <c r="A29" s="6" t="s">
        <v>4</v>
      </c>
      <c r="B29" s="6" t="s">
        <v>5</v>
      </c>
      <c r="C29" s="13" t="s">
        <v>98</v>
      </c>
      <c r="D29" s="7" t="s">
        <v>8</v>
      </c>
      <c r="E29" s="7" t="s">
        <v>70</v>
      </c>
      <c r="F29" s="6" t="s">
        <v>110</v>
      </c>
      <c r="G29" s="6" t="s">
        <v>29</v>
      </c>
      <c r="H29" s="8" t="s">
        <v>233</v>
      </c>
      <c r="I29" s="6">
        <v>5</v>
      </c>
      <c r="J29" s="6">
        <v>30</v>
      </c>
      <c r="K29" s="9" t="s">
        <v>235</v>
      </c>
      <c r="L29" s="6">
        <v>1440</v>
      </c>
      <c r="M29" s="6">
        <v>15</v>
      </c>
      <c r="N29" s="6">
        <f t="shared" si="5"/>
        <v>21600</v>
      </c>
      <c r="O29" s="10">
        <f>0.4*I29*N29</f>
        <v>43200</v>
      </c>
      <c r="P29" s="9" t="s">
        <v>116</v>
      </c>
      <c r="Q29" s="13" t="s">
        <v>121</v>
      </c>
    </row>
    <row r="30" spans="1:17" ht="25.5" x14ac:dyDescent="0.25">
      <c r="A30" s="6" t="s">
        <v>4</v>
      </c>
      <c r="B30" s="6" t="s">
        <v>5</v>
      </c>
      <c r="C30" s="13" t="s">
        <v>109</v>
      </c>
      <c r="D30" s="7" t="s">
        <v>8</v>
      </c>
      <c r="E30" s="7" t="s">
        <v>70</v>
      </c>
      <c r="F30" s="6" t="s">
        <v>111</v>
      </c>
      <c r="G30" s="6" t="s">
        <v>29</v>
      </c>
      <c r="H30" s="8" t="s">
        <v>233</v>
      </c>
      <c r="I30" s="6">
        <v>5</v>
      </c>
      <c r="J30" s="9">
        <v>30</v>
      </c>
      <c r="K30" s="9" t="s">
        <v>235</v>
      </c>
      <c r="L30" s="6">
        <f>24*J30</f>
        <v>720</v>
      </c>
      <c r="M30" s="6">
        <v>15</v>
      </c>
      <c r="N30" s="6">
        <f t="shared" si="5"/>
        <v>10800</v>
      </c>
      <c r="O30" s="10">
        <f>0.3*I30*N30</f>
        <v>16200</v>
      </c>
      <c r="P30" s="9" t="s">
        <v>117</v>
      </c>
      <c r="Q30" s="13" t="s">
        <v>122</v>
      </c>
    </row>
    <row r="31" spans="1:17" ht="25.5" x14ac:dyDescent="0.25">
      <c r="A31" s="6" t="s">
        <v>4</v>
      </c>
      <c r="B31" s="6" t="s">
        <v>5</v>
      </c>
      <c r="C31" s="13" t="s">
        <v>180</v>
      </c>
      <c r="D31" s="7" t="s">
        <v>8</v>
      </c>
      <c r="E31" s="7" t="s">
        <v>70</v>
      </c>
      <c r="F31" s="9" t="s">
        <v>36</v>
      </c>
      <c r="G31" s="6" t="s">
        <v>29</v>
      </c>
      <c r="H31" s="8" t="s">
        <v>233</v>
      </c>
      <c r="I31" s="6">
        <v>5</v>
      </c>
      <c r="J31" s="6">
        <v>12</v>
      </c>
      <c r="K31" s="6"/>
      <c r="L31" s="6">
        <v>1440</v>
      </c>
      <c r="M31" s="6">
        <v>15</v>
      </c>
      <c r="N31" s="6">
        <f t="shared" ref="N31" si="6">M31*L31</f>
        <v>21600</v>
      </c>
      <c r="O31" s="10">
        <f>0.8*I31*N31</f>
        <v>86400</v>
      </c>
      <c r="P31" s="9" t="s">
        <v>123</v>
      </c>
      <c r="Q31" s="13" t="s">
        <v>124</v>
      </c>
    </row>
    <row r="32" spans="1:17" s="4" customFormat="1" ht="25.5" x14ac:dyDescent="0.25">
      <c r="A32" s="6" t="s">
        <v>4</v>
      </c>
      <c r="B32" s="6" t="s">
        <v>5</v>
      </c>
      <c r="C32" s="6" t="s">
        <v>125</v>
      </c>
      <c r="D32" s="7" t="s">
        <v>8</v>
      </c>
      <c r="E32" s="7" t="s">
        <v>70</v>
      </c>
      <c r="F32" s="6" t="s">
        <v>71</v>
      </c>
      <c r="G32" s="6" t="s">
        <v>29</v>
      </c>
      <c r="H32" s="8" t="s">
        <v>233</v>
      </c>
      <c r="I32" s="6">
        <v>5</v>
      </c>
      <c r="J32" s="6">
        <v>30</v>
      </c>
      <c r="K32" s="9" t="s">
        <v>235</v>
      </c>
      <c r="L32" s="6">
        <v>1440</v>
      </c>
      <c r="M32" s="6">
        <v>15</v>
      </c>
      <c r="N32" s="6">
        <f t="shared" ref="N32:N43" si="7">M32*L32</f>
        <v>21600</v>
      </c>
      <c r="O32" s="10">
        <v>40000</v>
      </c>
      <c r="P32" s="6" t="s">
        <v>144</v>
      </c>
      <c r="Q32" s="6" t="s">
        <v>126</v>
      </c>
    </row>
    <row r="33" spans="1:17" s="4" customFormat="1" ht="25.5" x14ac:dyDescent="0.25">
      <c r="A33" s="6" t="s">
        <v>4</v>
      </c>
      <c r="B33" s="6" t="s">
        <v>5</v>
      </c>
      <c r="C33" s="6" t="s">
        <v>127</v>
      </c>
      <c r="D33" s="7" t="s">
        <v>8</v>
      </c>
      <c r="E33" s="7" t="s">
        <v>70</v>
      </c>
      <c r="F33" s="6" t="s">
        <v>71</v>
      </c>
      <c r="G33" s="6" t="s">
        <v>29</v>
      </c>
      <c r="H33" s="8" t="s">
        <v>233</v>
      </c>
      <c r="I33" s="6">
        <v>5</v>
      </c>
      <c r="J33" s="6">
        <v>30</v>
      </c>
      <c r="K33" s="9" t="s">
        <v>235</v>
      </c>
      <c r="L33" s="6">
        <v>1440</v>
      </c>
      <c r="M33" s="6">
        <v>15</v>
      </c>
      <c r="N33" s="6">
        <f t="shared" si="7"/>
        <v>21600</v>
      </c>
      <c r="O33" s="10">
        <f t="shared" ref="O33:O43" si="8">0.2*I33*N33</f>
        <v>21600</v>
      </c>
      <c r="P33" s="6" t="s">
        <v>145</v>
      </c>
      <c r="Q33" s="6" t="s">
        <v>128</v>
      </c>
    </row>
    <row r="34" spans="1:17" s="4" customFormat="1" ht="25.5" x14ac:dyDescent="0.25">
      <c r="A34" s="6" t="s">
        <v>4</v>
      </c>
      <c r="B34" s="6" t="s">
        <v>5</v>
      </c>
      <c r="C34" s="6" t="s">
        <v>129</v>
      </c>
      <c r="D34" s="7" t="s">
        <v>8</v>
      </c>
      <c r="E34" s="7" t="s">
        <v>70</v>
      </c>
      <c r="F34" s="6" t="s">
        <v>71</v>
      </c>
      <c r="G34" s="6" t="s">
        <v>72</v>
      </c>
      <c r="H34" s="8" t="s">
        <v>233</v>
      </c>
      <c r="I34" s="6">
        <v>5</v>
      </c>
      <c r="J34" s="6">
        <v>30</v>
      </c>
      <c r="K34" s="9" t="s">
        <v>235</v>
      </c>
      <c r="L34" s="6">
        <v>1440</v>
      </c>
      <c r="M34" s="6">
        <v>15</v>
      </c>
      <c r="N34" s="6">
        <f t="shared" si="7"/>
        <v>21600</v>
      </c>
      <c r="O34" s="10">
        <f t="shared" si="8"/>
        <v>21600</v>
      </c>
      <c r="P34" s="6" t="s">
        <v>146</v>
      </c>
      <c r="Q34" s="6" t="s">
        <v>130</v>
      </c>
    </row>
    <row r="35" spans="1:17" s="4" customFormat="1" ht="25.5" x14ac:dyDescent="0.25">
      <c r="A35" s="6" t="s">
        <v>4</v>
      </c>
      <c r="B35" s="6" t="s">
        <v>5</v>
      </c>
      <c r="C35" s="6" t="s">
        <v>131</v>
      </c>
      <c r="D35" s="7" t="s">
        <v>8</v>
      </c>
      <c r="E35" s="7" t="s">
        <v>70</v>
      </c>
      <c r="F35" s="6" t="s">
        <v>71</v>
      </c>
      <c r="G35" s="6" t="s">
        <v>29</v>
      </c>
      <c r="H35" s="8" t="s">
        <v>233</v>
      </c>
      <c r="I35" s="6">
        <v>5</v>
      </c>
      <c r="J35" s="6">
        <v>30</v>
      </c>
      <c r="K35" s="9" t="s">
        <v>235</v>
      </c>
      <c r="L35" s="6">
        <v>1440</v>
      </c>
      <c r="M35" s="6">
        <v>15</v>
      </c>
      <c r="N35" s="6">
        <f t="shared" si="7"/>
        <v>21600</v>
      </c>
      <c r="O35" s="10">
        <f t="shared" si="8"/>
        <v>21600</v>
      </c>
      <c r="P35" s="6" t="s">
        <v>147</v>
      </c>
      <c r="Q35" s="6" t="s">
        <v>132</v>
      </c>
    </row>
    <row r="36" spans="1:17" s="4" customFormat="1" ht="25.5" x14ac:dyDescent="0.25">
      <c r="A36" s="6" t="s">
        <v>4</v>
      </c>
      <c r="B36" s="6" t="s">
        <v>5</v>
      </c>
      <c r="C36" s="6" t="s">
        <v>133</v>
      </c>
      <c r="D36" s="7" t="s">
        <v>8</v>
      </c>
      <c r="E36" s="7" t="s">
        <v>70</v>
      </c>
      <c r="F36" s="6" t="s">
        <v>71</v>
      </c>
      <c r="G36" s="6" t="s">
        <v>29</v>
      </c>
      <c r="H36" s="8" t="s">
        <v>233</v>
      </c>
      <c r="I36" s="6">
        <v>5</v>
      </c>
      <c r="J36" s="6">
        <v>30</v>
      </c>
      <c r="K36" s="9" t="s">
        <v>235</v>
      </c>
      <c r="L36" s="6">
        <v>1440</v>
      </c>
      <c r="M36" s="6">
        <v>15</v>
      </c>
      <c r="N36" s="6">
        <f t="shared" si="7"/>
        <v>21600</v>
      </c>
      <c r="O36" s="10">
        <f t="shared" si="8"/>
        <v>21600</v>
      </c>
      <c r="P36" s="6" t="s">
        <v>148</v>
      </c>
      <c r="Q36" s="6" t="s">
        <v>134</v>
      </c>
    </row>
    <row r="37" spans="1:17" s="4" customFormat="1" ht="25.5" x14ac:dyDescent="0.25">
      <c r="A37" s="6" t="s">
        <v>4</v>
      </c>
      <c r="B37" s="6" t="s">
        <v>5</v>
      </c>
      <c r="C37" s="6" t="s">
        <v>135</v>
      </c>
      <c r="D37" s="7" t="s">
        <v>8</v>
      </c>
      <c r="E37" s="7" t="s">
        <v>70</v>
      </c>
      <c r="F37" s="6" t="s">
        <v>71</v>
      </c>
      <c r="G37" s="6" t="s">
        <v>29</v>
      </c>
      <c r="H37" s="8" t="s">
        <v>233</v>
      </c>
      <c r="I37" s="6">
        <v>5</v>
      </c>
      <c r="J37" s="6">
        <v>30</v>
      </c>
      <c r="K37" s="9" t="s">
        <v>235</v>
      </c>
      <c r="L37" s="6">
        <v>1440</v>
      </c>
      <c r="M37" s="6">
        <v>15</v>
      </c>
      <c r="N37" s="6">
        <f t="shared" si="7"/>
        <v>21600</v>
      </c>
      <c r="O37" s="10">
        <f t="shared" si="8"/>
        <v>21600</v>
      </c>
      <c r="P37" s="6" t="s">
        <v>149</v>
      </c>
      <c r="Q37" s="6" t="s">
        <v>136</v>
      </c>
    </row>
    <row r="38" spans="1:17" s="4" customFormat="1" ht="25.5" x14ac:dyDescent="0.25">
      <c r="A38" s="6" t="s">
        <v>4</v>
      </c>
      <c r="B38" s="6" t="s">
        <v>5</v>
      </c>
      <c r="C38" s="6" t="s">
        <v>137</v>
      </c>
      <c r="D38" s="7" t="s">
        <v>8</v>
      </c>
      <c r="E38" s="7" t="s">
        <v>70</v>
      </c>
      <c r="F38" s="6" t="s">
        <v>71</v>
      </c>
      <c r="G38" s="6" t="s">
        <v>29</v>
      </c>
      <c r="H38" s="8" t="s">
        <v>233</v>
      </c>
      <c r="I38" s="6">
        <v>5</v>
      </c>
      <c r="J38" s="9">
        <v>30</v>
      </c>
      <c r="K38" s="9" t="s">
        <v>235</v>
      </c>
      <c r="L38" s="6">
        <v>1440</v>
      </c>
      <c r="M38" s="6">
        <v>15</v>
      </c>
      <c r="N38" s="6">
        <f t="shared" si="7"/>
        <v>21600</v>
      </c>
      <c r="O38" s="10">
        <f>0.45*I38*N38</f>
        <v>48600</v>
      </c>
      <c r="P38" s="6" t="s">
        <v>150</v>
      </c>
      <c r="Q38" s="6" t="s">
        <v>93</v>
      </c>
    </row>
    <row r="39" spans="1:17" s="4" customFormat="1" ht="25.5" x14ac:dyDescent="0.25">
      <c r="A39" s="6" t="s">
        <v>4</v>
      </c>
      <c r="B39" s="6" t="s">
        <v>5</v>
      </c>
      <c r="C39" s="6" t="s">
        <v>69</v>
      </c>
      <c r="D39" s="7" t="s">
        <v>8</v>
      </c>
      <c r="E39" s="7" t="s">
        <v>70</v>
      </c>
      <c r="F39" s="6" t="s">
        <v>71</v>
      </c>
      <c r="G39" s="6" t="s">
        <v>72</v>
      </c>
      <c r="H39" s="8" t="s">
        <v>233</v>
      </c>
      <c r="I39" s="6">
        <v>5</v>
      </c>
      <c r="J39" s="6">
        <v>30</v>
      </c>
      <c r="K39" s="9" t="s">
        <v>235</v>
      </c>
      <c r="L39" s="6">
        <v>1440</v>
      </c>
      <c r="M39" s="6">
        <v>15</v>
      </c>
      <c r="N39" s="6">
        <f t="shared" si="7"/>
        <v>21600</v>
      </c>
      <c r="O39" s="10">
        <f t="shared" si="8"/>
        <v>21600</v>
      </c>
      <c r="P39" s="6" t="s">
        <v>151</v>
      </c>
      <c r="Q39" s="6" t="s">
        <v>95</v>
      </c>
    </row>
    <row r="40" spans="1:17" s="4" customFormat="1" ht="25.5" x14ac:dyDescent="0.25">
      <c r="A40" s="6" t="s">
        <v>4</v>
      </c>
      <c r="B40" s="6" t="s">
        <v>5</v>
      </c>
      <c r="C40" s="6" t="s">
        <v>138</v>
      </c>
      <c r="D40" s="7" t="s">
        <v>8</v>
      </c>
      <c r="E40" s="7" t="s">
        <v>70</v>
      </c>
      <c r="F40" s="6" t="s">
        <v>71</v>
      </c>
      <c r="G40" s="6" t="s">
        <v>29</v>
      </c>
      <c r="H40" s="8" t="s">
        <v>233</v>
      </c>
      <c r="I40" s="6">
        <v>5</v>
      </c>
      <c r="J40" s="6">
        <v>30</v>
      </c>
      <c r="K40" s="9" t="s">
        <v>235</v>
      </c>
      <c r="L40" s="6">
        <v>1440</v>
      </c>
      <c r="M40" s="6">
        <v>15</v>
      </c>
      <c r="N40" s="6">
        <f t="shared" si="7"/>
        <v>21600</v>
      </c>
      <c r="O40" s="10">
        <f t="shared" si="8"/>
        <v>21600</v>
      </c>
      <c r="P40" s="6" t="s">
        <v>152</v>
      </c>
      <c r="Q40" s="6" t="s">
        <v>139</v>
      </c>
    </row>
    <row r="41" spans="1:17" s="4" customFormat="1" ht="25.5" x14ac:dyDescent="0.25">
      <c r="A41" s="6" t="s">
        <v>4</v>
      </c>
      <c r="B41" s="6" t="s">
        <v>5</v>
      </c>
      <c r="C41" s="6" t="s">
        <v>138</v>
      </c>
      <c r="D41" s="7" t="s">
        <v>8</v>
      </c>
      <c r="E41" s="7" t="s">
        <v>70</v>
      </c>
      <c r="F41" s="6" t="s">
        <v>71</v>
      </c>
      <c r="G41" s="6" t="s">
        <v>29</v>
      </c>
      <c r="H41" s="8" t="s">
        <v>233</v>
      </c>
      <c r="I41" s="6">
        <v>5</v>
      </c>
      <c r="J41" s="6">
        <v>30</v>
      </c>
      <c r="K41" s="9" t="s">
        <v>235</v>
      </c>
      <c r="L41" s="6">
        <v>1440</v>
      </c>
      <c r="M41" s="6">
        <v>15</v>
      </c>
      <c r="N41" s="6">
        <f t="shared" si="7"/>
        <v>21600</v>
      </c>
      <c r="O41" s="10">
        <f t="shared" si="8"/>
        <v>21600</v>
      </c>
      <c r="P41" s="6" t="s">
        <v>153</v>
      </c>
      <c r="Q41" s="6" t="s">
        <v>139</v>
      </c>
    </row>
    <row r="42" spans="1:17" s="4" customFormat="1" ht="25.5" x14ac:dyDescent="0.25">
      <c r="A42" s="6" t="s">
        <v>4</v>
      </c>
      <c r="B42" s="6" t="s">
        <v>5</v>
      </c>
      <c r="C42" s="6" t="s">
        <v>140</v>
      </c>
      <c r="D42" s="7" t="s">
        <v>8</v>
      </c>
      <c r="E42" s="7" t="s">
        <v>70</v>
      </c>
      <c r="F42" s="6" t="s">
        <v>71</v>
      </c>
      <c r="G42" s="6" t="s">
        <v>29</v>
      </c>
      <c r="H42" s="8" t="s">
        <v>233</v>
      </c>
      <c r="I42" s="6">
        <v>5</v>
      </c>
      <c r="J42" s="6">
        <v>30</v>
      </c>
      <c r="K42" s="9" t="s">
        <v>235</v>
      </c>
      <c r="L42" s="6">
        <v>1440</v>
      </c>
      <c r="M42" s="6">
        <v>15</v>
      </c>
      <c r="N42" s="6">
        <f t="shared" si="7"/>
        <v>21600</v>
      </c>
      <c r="O42" s="10">
        <f t="shared" si="8"/>
        <v>21600</v>
      </c>
      <c r="P42" s="6" t="s">
        <v>154</v>
      </c>
      <c r="Q42" s="6" t="s">
        <v>141</v>
      </c>
    </row>
    <row r="43" spans="1:17" s="4" customFormat="1" ht="25.5" x14ac:dyDescent="0.25">
      <c r="A43" s="6" t="s">
        <v>4</v>
      </c>
      <c r="B43" s="6" t="s">
        <v>5</v>
      </c>
      <c r="C43" s="6" t="s">
        <v>142</v>
      </c>
      <c r="D43" s="7" t="s">
        <v>8</v>
      </c>
      <c r="E43" s="7" t="s">
        <v>70</v>
      </c>
      <c r="F43" s="6" t="s">
        <v>71</v>
      </c>
      <c r="G43" s="6" t="s">
        <v>29</v>
      </c>
      <c r="H43" s="8" t="s">
        <v>233</v>
      </c>
      <c r="I43" s="6">
        <v>5</v>
      </c>
      <c r="J43" s="6">
        <v>30</v>
      </c>
      <c r="K43" s="9" t="s">
        <v>235</v>
      </c>
      <c r="L43" s="6">
        <v>1440</v>
      </c>
      <c r="M43" s="6">
        <v>15</v>
      </c>
      <c r="N43" s="6">
        <f t="shared" si="7"/>
        <v>21600</v>
      </c>
      <c r="O43" s="10">
        <f t="shared" si="8"/>
        <v>21600</v>
      </c>
      <c r="P43" s="6" t="s">
        <v>155</v>
      </c>
      <c r="Q43" s="6" t="s">
        <v>143</v>
      </c>
    </row>
    <row r="44" spans="1:17" ht="25.5" x14ac:dyDescent="0.25">
      <c r="A44" s="6" t="s">
        <v>4</v>
      </c>
      <c r="B44" s="6" t="s">
        <v>5</v>
      </c>
      <c r="C44" s="6" t="s">
        <v>156</v>
      </c>
      <c r="D44" s="7" t="s">
        <v>8</v>
      </c>
      <c r="E44" s="7" t="s">
        <v>70</v>
      </c>
      <c r="F44" s="6" t="s">
        <v>157</v>
      </c>
      <c r="G44" s="6" t="s">
        <v>29</v>
      </c>
      <c r="H44" s="8" t="s">
        <v>233</v>
      </c>
      <c r="I44" s="6">
        <v>5</v>
      </c>
      <c r="J44" s="6">
        <v>30</v>
      </c>
      <c r="K44" s="9" t="s">
        <v>235</v>
      </c>
      <c r="L44" s="6">
        <v>1440</v>
      </c>
      <c r="M44" s="6">
        <v>15</v>
      </c>
      <c r="N44" s="6">
        <f t="shared" ref="N44" si="9">M44*L44</f>
        <v>21600</v>
      </c>
      <c r="O44" s="10">
        <f>0.7*I44*N44</f>
        <v>75600</v>
      </c>
      <c r="P44" s="6" t="s">
        <v>158</v>
      </c>
      <c r="Q44" s="6" t="s">
        <v>159</v>
      </c>
    </row>
    <row r="45" spans="1:17" ht="25.5" x14ac:dyDescent="0.25">
      <c r="A45" s="6" t="s">
        <v>4</v>
      </c>
      <c r="B45" s="6" t="s">
        <v>5</v>
      </c>
      <c r="C45" s="6" t="s">
        <v>161</v>
      </c>
      <c r="D45" s="7" t="s">
        <v>8</v>
      </c>
      <c r="E45" s="7" t="s">
        <v>70</v>
      </c>
      <c r="F45" s="6" t="s">
        <v>71</v>
      </c>
      <c r="G45" s="6" t="s">
        <v>29</v>
      </c>
      <c r="H45" s="8" t="s">
        <v>233</v>
      </c>
      <c r="I45" s="6">
        <v>5</v>
      </c>
      <c r="J45" s="6">
        <v>30</v>
      </c>
      <c r="K45" s="9" t="s">
        <v>235</v>
      </c>
      <c r="L45" s="6">
        <v>1440</v>
      </c>
      <c r="M45" s="6">
        <v>15</v>
      </c>
      <c r="N45" s="6">
        <f t="shared" ref="N45:N51" si="10">M45*L45</f>
        <v>21600</v>
      </c>
      <c r="O45" s="10">
        <f t="shared" ref="O45:O51" si="11">0.2*I45*N45</f>
        <v>21600</v>
      </c>
      <c r="P45" s="6" t="s">
        <v>173</v>
      </c>
      <c r="Q45" s="6" t="s">
        <v>167</v>
      </c>
    </row>
    <row r="46" spans="1:17" ht="25.5" x14ac:dyDescent="0.25">
      <c r="A46" s="6" t="s">
        <v>4</v>
      </c>
      <c r="B46" s="6" t="s">
        <v>5</v>
      </c>
      <c r="C46" s="6" t="s">
        <v>162</v>
      </c>
      <c r="D46" s="7" t="s">
        <v>8</v>
      </c>
      <c r="E46" s="7" t="s">
        <v>70</v>
      </c>
      <c r="F46" s="6" t="s">
        <v>71</v>
      </c>
      <c r="G46" s="6" t="s">
        <v>29</v>
      </c>
      <c r="H46" s="8" t="s">
        <v>233</v>
      </c>
      <c r="I46" s="6">
        <v>5</v>
      </c>
      <c r="J46" s="6">
        <v>30</v>
      </c>
      <c r="K46" s="9" t="s">
        <v>235</v>
      </c>
      <c r="L46" s="6">
        <v>1440</v>
      </c>
      <c r="M46" s="6">
        <v>15</v>
      </c>
      <c r="N46" s="6">
        <f t="shared" si="10"/>
        <v>21600</v>
      </c>
      <c r="O46" s="10">
        <f t="shared" si="11"/>
        <v>21600</v>
      </c>
      <c r="P46" s="6" t="s">
        <v>174</v>
      </c>
      <c r="Q46" s="6" t="s">
        <v>168</v>
      </c>
    </row>
    <row r="47" spans="1:17" ht="25.5" x14ac:dyDescent="0.25">
      <c r="A47" s="6" t="s">
        <v>4</v>
      </c>
      <c r="B47" s="6" t="s">
        <v>5</v>
      </c>
      <c r="C47" s="6" t="s">
        <v>163</v>
      </c>
      <c r="D47" s="7" t="s">
        <v>8</v>
      </c>
      <c r="E47" s="7" t="s">
        <v>70</v>
      </c>
      <c r="F47" s="6" t="s">
        <v>71</v>
      </c>
      <c r="G47" s="6" t="s">
        <v>29</v>
      </c>
      <c r="H47" s="8" t="s">
        <v>233</v>
      </c>
      <c r="I47" s="6">
        <v>5</v>
      </c>
      <c r="J47" s="6">
        <v>30</v>
      </c>
      <c r="K47" s="9" t="s">
        <v>235</v>
      </c>
      <c r="L47" s="6">
        <v>1440</v>
      </c>
      <c r="M47" s="6">
        <v>15</v>
      </c>
      <c r="N47" s="6">
        <f t="shared" si="10"/>
        <v>21600</v>
      </c>
      <c r="O47" s="10">
        <f t="shared" si="11"/>
        <v>21600</v>
      </c>
      <c r="P47" s="6" t="s">
        <v>175</v>
      </c>
      <c r="Q47" s="6" t="s">
        <v>169</v>
      </c>
    </row>
    <row r="48" spans="1:17" ht="25.5" x14ac:dyDescent="0.25">
      <c r="A48" s="6" t="s">
        <v>4</v>
      </c>
      <c r="B48" s="6" t="s">
        <v>5</v>
      </c>
      <c r="C48" s="6" t="s">
        <v>163</v>
      </c>
      <c r="D48" s="7" t="s">
        <v>8</v>
      </c>
      <c r="E48" s="7" t="s">
        <v>70</v>
      </c>
      <c r="F48" s="6" t="s">
        <v>71</v>
      </c>
      <c r="G48" s="6" t="s">
        <v>72</v>
      </c>
      <c r="H48" s="8" t="s">
        <v>233</v>
      </c>
      <c r="I48" s="6">
        <v>5</v>
      </c>
      <c r="J48" s="6">
        <v>30</v>
      </c>
      <c r="K48" s="9" t="s">
        <v>235</v>
      </c>
      <c r="L48" s="6">
        <v>1440</v>
      </c>
      <c r="M48" s="6">
        <v>15</v>
      </c>
      <c r="N48" s="6">
        <f t="shared" si="10"/>
        <v>21600</v>
      </c>
      <c r="O48" s="10">
        <f t="shared" si="11"/>
        <v>21600</v>
      </c>
      <c r="P48" s="6" t="s">
        <v>176</v>
      </c>
      <c r="Q48" s="6" t="s">
        <v>169</v>
      </c>
    </row>
    <row r="49" spans="1:17" ht="25.5" x14ac:dyDescent="0.25">
      <c r="A49" s="6" t="s">
        <v>4</v>
      </c>
      <c r="B49" s="6" t="s">
        <v>5</v>
      </c>
      <c r="C49" s="6" t="s">
        <v>164</v>
      </c>
      <c r="D49" s="7" t="s">
        <v>8</v>
      </c>
      <c r="E49" s="7" t="s">
        <v>70</v>
      </c>
      <c r="F49" s="6" t="s">
        <v>71</v>
      </c>
      <c r="G49" s="6" t="s">
        <v>29</v>
      </c>
      <c r="H49" s="8" t="s">
        <v>233</v>
      </c>
      <c r="I49" s="6">
        <v>5</v>
      </c>
      <c r="J49" s="6">
        <v>30</v>
      </c>
      <c r="K49" s="9" t="s">
        <v>235</v>
      </c>
      <c r="L49" s="6">
        <v>1440</v>
      </c>
      <c r="M49" s="6">
        <v>15</v>
      </c>
      <c r="N49" s="6">
        <f t="shared" si="10"/>
        <v>21600</v>
      </c>
      <c r="O49" s="10">
        <f t="shared" si="11"/>
        <v>21600</v>
      </c>
      <c r="P49" s="6" t="s">
        <v>177</v>
      </c>
      <c r="Q49" s="6" t="s">
        <v>170</v>
      </c>
    </row>
    <row r="50" spans="1:17" ht="25.5" x14ac:dyDescent="0.25">
      <c r="A50" s="6" t="s">
        <v>4</v>
      </c>
      <c r="B50" s="6" t="s">
        <v>5</v>
      </c>
      <c r="C50" s="6" t="s">
        <v>165</v>
      </c>
      <c r="D50" s="7" t="s">
        <v>8</v>
      </c>
      <c r="E50" s="7" t="s">
        <v>70</v>
      </c>
      <c r="F50" s="6" t="s">
        <v>71</v>
      </c>
      <c r="G50" s="6" t="s">
        <v>29</v>
      </c>
      <c r="H50" s="8" t="s">
        <v>233</v>
      </c>
      <c r="I50" s="6">
        <v>5</v>
      </c>
      <c r="J50" s="6">
        <v>30</v>
      </c>
      <c r="K50" s="9" t="s">
        <v>235</v>
      </c>
      <c r="L50" s="6">
        <v>1440</v>
      </c>
      <c r="M50" s="6">
        <v>15</v>
      </c>
      <c r="N50" s="6">
        <f t="shared" si="10"/>
        <v>21600</v>
      </c>
      <c r="O50" s="10">
        <f t="shared" si="11"/>
        <v>21600</v>
      </c>
      <c r="P50" s="6" t="s">
        <v>178</v>
      </c>
      <c r="Q50" s="6" t="s">
        <v>171</v>
      </c>
    </row>
    <row r="51" spans="1:17" ht="25.5" x14ac:dyDescent="0.25">
      <c r="A51" s="6" t="s">
        <v>4</v>
      </c>
      <c r="B51" s="6" t="s">
        <v>5</v>
      </c>
      <c r="C51" s="6" t="s">
        <v>166</v>
      </c>
      <c r="D51" s="7" t="s">
        <v>8</v>
      </c>
      <c r="E51" s="7" t="s">
        <v>70</v>
      </c>
      <c r="F51" s="6" t="s">
        <v>71</v>
      </c>
      <c r="G51" s="6" t="s">
        <v>29</v>
      </c>
      <c r="H51" s="8" t="s">
        <v>233</v>
      </c>
      <c r="I51" s="6">
        <v>5</v>
      </c>
      <c r="J51" s="6">
        <v>30</v>
      </c>
      <c r="K51" s="9" t="s">
        <v>235</v>
      </c>
      <c r="L51" s="6">
        <v>1440</v>
      </c>
      <c r="M51" s="6">
        <v>15</v>
      </c>
      <c r="N51" s="6">
        <f t="shared" si="10"/>
        <v>21600</v>
      </c>
      <c r="O51" s="10">
        <f t="shared" si="11"/>
        <v>21600</v>
      </c>
      <c r="P51" s="6" t="s">
        <v>179</v>
      </c>
      <c r="Q51" s="6" t="s">
        <v>172</v>
      </c>
    </row>
    <row r="52" spans="1:17" ht="25.5" x14ac:dyDescent="0.25">
      <c r="A52" s="6" t="s">
        <v>4</v>
      </c>
      <c r="B52" s="6" t="s">
        <v>5</v>
      </c>
      <c r="C52" s="6" t="s">
        <v>69</v>
      </c>
      <c r="D52" s="7" t="s">
        <v>8</v>
      </c>
      <c r="E52" s="7" t="s">
        <v>70</v>
      </c>
      <c r="F52" s="6" t="s">
        <v>36</v>
      </c>
      <c r="G52" s="6" t="s">
        <v>29</v>
      </c>
      <c r="H52" s="8" t="s">
        <v>233</v>
      </c>
      <c r="I52" s="6">
        <v>5</v>
      </c>
      <c r="J52" s="9">
        <v>30</v>
      </c>
      <c r="K52" s="9" t="s">
        <v>235</v>
      </c>
      <c r="L52" s="6">
        <v>1440</v>
      </c>
      <c r="M52" s="6">
        <v>15</v>
      </c>
      <c r="N52" s="6">
        <f t="shared" ref="N52:N55" si="12">M52*L52</f>
        <v>21600</v>
      </c>
      <c r="O52" s="10">
        <f>0.5*I52*N52</f>
        <v>54000</v>
      </c>
      <c r="P52" s="6" t="s">
        <v>185</v>
      </c>
      <c r="Q52" s="6" t="s">
        <v>189</v>
      </c>
    </row>
    <row r="53" spans="1:17" ht="25.5" x14ac:dyDescent="0.25">
      <c r="A53" s="6" t="s">
        <v>4</v>
      </c>
      <c r="B53" s="6" t="s">
        <v>5</v>
      </c>
      <c r="C53" s="6" t="s">
        <v>182</v>
      </c>
      <c r="D53" s="7" t="s">
        <v>8</v>
      </c>
      <c r="E53" s="7" t="s">
        <v>70</v>
      </c>
      <c r="F53" s="6" t="s">
        <v>36</v>
      </c>
      <c r="G53" s="6" t="s">
        <v>72</v>
      </c>
      <c r="H53" s="8" t="s">
        <v>233</v>
      </c>
      <c r="I53" s="6">
        <v>5</v>
      </c>
      <c r="J53" s="9">
        <v>30</v>
      </c>
      <c r="K53" s="9" t="s">
        <v>235</v>
      </c>
      <c r="L53" s="6">
        <v>1440</v>
      </c>
      <c r="M53" s="6">
        <v>15</v>
      </c>
      <c r="N53" s="6">
        <f t="shared" si="12"/>
        <v>21600</v>
      </c>
      <c r="O53" s="10">
        <f>0.5*I53*N53</f>
        <v>54000</v>
      </c>
      <c r="P53" s="6" t="s">
        <v>186</v>
      </c>
      <c r="Q53" s="6" t="s">
        <v>190</v>
      </c>
    </row>
    <row r="54" spans="1:17" ht="25.5" x14ac:dyDescent="0.25">
      <c r="A54" s="6" t="s">
        <v>4</v>
      </c>
      <c r="B54" s="6" t="s">
        <v>5</v>
      </c>
      <c r="C54" s="6" t="s">
        <v>183</v>
      </c>
      <c r="D54" s="7" t="s">
        <v>8</v>
      </c>
      <c r="E54" s="7" t="s">
        <v>70</v>
      </c>
      <c r="F54" s="6" t="s">
        <v>36</v>
      </c>
      <c r="G54" s="6" t="s">
        <v>29</v>
      </c>
      <c r="H54" s="8" t="s">
        <v>233</v>
      </c>
      <c r="I54" s="6">
        <v>5</v>
      </c>
      <c r="J54" s="9">
        <v>30</v>
      </c>
      <c r="K54" s="9" t="s">
        <v>235</v>
      </c>
      <c r="L54" s="6">
        <v>1440</v>
      </c>
      <c r="M54" s="6">
        <v>15</v>
      </c>
      <c r="N54" s="6">
        <f t="shared" si="12"/>
        <v>21600</v>
      </c>
      <c r="O54" s="10">
        <f>0.5*I54*N54</f>
        <v>54000</v>
      </c>
      <c r="P54" s="6" t="s">
        <v>187</v>
      </c>
      <c r="Q54" s="6" t="s">
        <v>191</v>
      </c>
    </row>
    <row r="55" spans="1:17" ht="25.5" x14ac:dyDescent="0.25">
      <c r="A55" s="6" t="s">
        <v>4</v>
      </c>
      <c r="B55" s="6" t="s">
        <v>5</v>
      </c>
      <c r="C55" s="6" t="s">
        <v>184</v>
      </c>
      <c r="D55" s="7" t="s">
        <v>8</v>
      </c>
      <c r="E55" s="7" t="s">
        <v>70</v>
      </c>
      <c r="F55" s="6" t="s">
        <v>36</v>
      </c>
      <c r="G55" s="6" t="s">
        <v>29</v>
      </c>
      <c r="H55" s="8" t="s">
        <v>233</v>
      </c>
      <c r="I55" s="6">
        <v>5</v>
      </c>
      <c r="J55" s="6">
        <v>30</v>
      </c>
      <c r="K55" s="9" t="s">
        <v>235</v>
      </c>
      <c r="L55" s="6">
        <v>1440</v>
      </c>
      <c r="M55" s="6">
        <v>15</v>
      </c>
      <c r="N55" s="6">
        <f t="shared" si="12"/>
        <v>21600</v>
      </c>
      <c r="O55" s="10">
        <f t="shared" ref="O55" si="13">0.4*I55*N55</f>
        <v>43200</v>
      </c>
      <c r="P55" s="6" t="s">
        <v>188</v>
      </c>
      <c r="Q55" s="6" t="s">
        <v>192</v>
      </c>
    </row>
    <row r="56" spans="1:17" ht="25.5" x14ac:dyDescent="0.25">
      <c r="A56" s="6" t="s">
        <v>4</v>
      </c>
      <c r="B56" s="6" t="s">
        <v>5</v>
      </c>
      <c r="C56" s="6" t="s">
        <v>193</v>
      </c>
      <c r="D56" s="7" t="s">
        <v>8</v>
      </c>
      <c r="E56" s="7" t="s">
        <v>70</v>
      </c>
      <c r="F56" s="6" t="s">
        <v>36</v>
      </c>
      <c r="G56" s="6" t="s">
        <v>29</v>
      </c>
      <c r="H56" s="8" t="s">
        <v>233</v>
      </c>
      <c r="I56" s="6">
        <v>5</v>
      </c>
      <c r="J56" s="6">
        <v>30</v>
      </c>
      <c r="K56" s="9" t="s">
        <v>235</v>
      </c>
      <c r="L56" s="6">
        <f>24*J56</f>
        <v>720</v>
      </c>
      <c r="M56" s="6">
        <v>15</v>
      </c>
      <c r="N56" s="6">
        <f t="shared" ref="N56:N57" si="14">M56*L56</f>
        <v>10800</v>
      </c>
      <c r="O56" s="10">
        <f>0.5*N56*I56</f>
        <v>27000</v>
      </c>
      <c r="P56" s="6" t="s">
        <v>195</v>
      </c>
      <c r="Q56" s="6" t="s">
        <v>197</v>
      </c>
    </row>
    <row r="57" spans="1:17" ht="25.5" x14ac:dyDescent="0.25">
      <c r="A57" s="6" t="s">
        <v>4</v>
      </c>
      <c r="B57" s="6" t="s">
        <v>5</v>
      </c>
      <c r="C57" s="6" t="s">
        <v>194</v>
      </c>
      <c r="D57" s="7" t="s">
        <v>8</v>
      </c>
      <c r="E57" s="7" t="s">
        <v>70</v>
      </c>
      <c r="F57" s="6" t="s">
        <v>36</v>
      </c>
      <c r="G57" s="6" t="s">
        <v>72</v>
      </c>
      <c r="H57" s="8" t="s">
        <v>233</v>
      </c>
      <c r="I57" s="6">
        <v>5</v>
      </c>
      <c r="J57" s="6">
        <v>30</v>
      </c>
      <c r="K57" s="9" t="s">
        <v>235</v>
      </c>
      <c r="L57" s="6">
        <f t="shared" ref="L57:L60" si="15">24*J57</f>
        <v>720</v>
      </c>
      <c r="M57" s="6">
        <v>15</v>
      </c>
      <c r="N57" s="6">
        <f t="shared" si="14"/>
        <v>10800</v>
      </c>
      <c r="O57" s="10">
        <f>0.5*N57*I57</f>
        <v>27000</v>
      </c>
      <c r="P57" s="6" t="s">
        <v>196</v>
      </c>
      <c r="Q57" s="6" t="s">
        <v>197</v>
      </c>
    </row>
    <row r="58" spans="1:17" ht="25.5" x14ac:dyDescent="0.25">
      <c r="A58" s="6" t="s">
        <v>4</v>
      </c>
      <c r="B58" s="6" t="s">
        <v>5</v>
      </c>
      <c r="C58" s="6" t="s">
        <v>198</v>
      </c>
      <c r="D58" s="7" t="s">
        <v>8</v>
      </c>
      <c r="E58" s="7" t="s">
        <v>70</v>
      </c>
      <c r="F58" s="6" t="s">
        <v>36</v>
      </c>
      <c r="G58" s="6" t="s">
        <v>72</v>
      </c>
      <c r="H58" s="8" t="s">
        <v>233</v>
      </c>
      <c r="I58" s="6">
        <v>5</v>
      </c>
      <c r="J58" s="6">
        <v>30</v>
      </c>
      <c r="K58" s="9" t="s">
        <v>235</v>
      </c>
      <c r="L58" s="6">
        <f t="shared" si="15"/>
        <v>720</v>
      </c>
      <c r="M58" s="6">
        <v>15</v>
      </c>
      <c r="N58" s="6">
        <f t="shared" ref="N58" si="16">M58*L58</f>
        <v>10800</v>
      </c>
      <c r="O58" s="10">
        <f>0.6*N58*I58</f>
        <v>32400</v>
      </c>
      <c r="P58" s="6" t="s">
        <v>199</v>
      </c>
      <c r="Q58" s="6" t="s">
        <v>197</v>
      </c>
    </row>
    <row r="59" spans="1:17" ht="25.5" x14ac:dyDescent="0.25">
      <c r="A59" s="6" t="s">
        <v>4</v>
      </c>
      <c r="B59" s="6" t="s">
        <v>5</v>
      </c>
      <c r="C59" s="6" t="s">
        <v>200</v>
      </c>
      <c r="D59" s="7" t="s">
        <v>8</v>
      </c>
      <c r="E59" s="7" t="s">
        <v>70</v>
      </c>
      <c r="F59" s="6" t="s">
        <v>71</v>
      </c>
      <c r="G59" s="6" t="s">
        <v>72</v>
      </c>
      <c r="H59" s="8" t="s">
        <v>233</v>
      </c>
      <c r="I59" s="6">
        <v>5</v>
      </c>
      <c r="J59" s="6">
        <v>30</v>
      </c>
      <c r="K59" s="9" t="s">
        <v>235</v>
      </c>
      <c r="L59" s="6">
        <f t="shared" si="15"/>
        <v>720</v>
      </c>
      <c r="M59" s="6">
        <v>15</v>
      </c>
      <c r="N59" s="6">
        <f t="shared" ref="N59" si="17">M59*L59</f>
        <v>10800</v>
      </c>
      <c r="O59" s="10">
        <f>0.6*N59*I59</f>
        <v>32400</v>
      </c>
      <c r="P59" s="6" t="s">
        <v>202</v>
      </c>
      <c r="Q59" s="6" t="s">
        <v>201</v>
      </c>
    </row>
    <row r="60" spans="1:17" ht="25.5" x14ac:dyDescent="0.25">
      <c r="A60" s="6" t="s">
        <v>4</v>
      </c>
      <c r="B60" s="6" t="s">
        <v>5</v>
      </c>
      <c r="C60" s="13" t="s">
        <v>203</v>
      </c>
      <c r="D60" s="7" t="s">
        <v>8</v>
      </c>
      <c r="E60" s="7" t="s">
        <v>70</v>
      </c>
      <c r="F60" s="13" t="s">
        <v>210</v>
      </c>
      <c r="G60" s="6" t="s">
        <v>29</v>
      </c>
      <c r="H60" s="8" t="s">
        <v>233</v>
      </c>
      <c r="I60" s="6">
        <v>10</v>
      </c>
      <c r="J60" s="6">
        <v>20</v>
      </c>
      <c r="K60" s="9" t="s">
        <v>235</v>
      </c>
      <c r="L60" s="6">
        <f t="shared" si="15"/>
        <v>480</v>
      </c>
      <c r="M60" s="6">
        <v>15</v>
      </c>
      <c r="N60" s="6">
        <f>L60*M60</f>
        <v>7200</v>
      </c>
      <c r="O60" s="10">
        <f>0.7*I60*N60</f>
        <v>50400</v>
      </c>
      <c r="P60" s="6" t="s">
        <v>205</v>
      </c>
      <c r="Q60" s="6" t="s">
        <v>207</v>
      </c>
    </row>
    <row r="61" spans="1:17" ht="25.5" x14ac:dyDescent="0.25">
      <c r="A61" s="6" t="s">
        <v>4</v>
      </c>
      <c r="B61" s="6" t="s">
        <v>5</v>
      </c>
      <c r="C61" s="13" t="s">
        <v>204</v>
      </c>
      <c r="D61" s="7" t="s">
        <v>8</v>
      </c>
      <c r="E61" s="7" t="s">
        <v>70</v>
      </c>
      <c r="F61" s="13" t="s">
        <v>209</v>
      </c>
      <c r="G61" s="6" t="s">
        <v>29</v>
      </c>
      <c r="H61" s="8" t="s">
        <v>233</v>
      </c>
      <c r="I61" s="6">
        <v>5</v>
      </c>
      <c r="J61" s="9">
        <v>30</v>
      </c>
      <c r="K61" s="6">
        <v>16</v>
      </c>
      <c r="L61" s="6">
        <f>16*J61</f>
        <v>480</v>
      </c>
      <c r="M61" s="6">
        <v>15</v>
      </c>
      <c r="N61" s="6">
        <f>L61*M61</f>
        <v>7200</v>
      </c>
      <c r="O61" s="10">
        <f>0.45*I61*N61</f>
        <v>16200</v>
      </c>
      <c r="P61" s="6" t="s">
        <v>206</v>
      </c>
      <c r="Q61" s="6" t="s">
        <v>208</v>
      </c>
    </row>
    <row r="62" spans="1:17" ht="25.5" x14ac:dyDescent="0.25">
      <c r="A62" s="6" t="s">
        <v>4</v>
      </c>
      <c r="B62" s="6" t="s">
        <v>5</v>
      </c>
      <c r="C62" s="14" t="s">
        <v>216</v>
      </c>
      <c r="D62" s="7" t="s">
        <v>8</v>
      </c>
      <c r="E62" s="7" t="s">
        <v>70</v>
      </c>
      <c r="F62" s="14" t="s">
        <v>211</v>
      </c>
      <c r="G62" s="6" t="s">
        <v>29</v>
      </c>
      <c r="H62" s="8" t="s">
        <v>233</v>
      </c>
      <c r="I62" s="6">
        <v>10</v>
      </c>
      <c r="J62" s="6">
        <v>12</v>
      </c>
      <c r="K62" s="6">
        <v>18</v>
      </c>
      <c r="L62" s="6">
        <f>18*J62</f>
        <v>216</v>
      </c>
      <c r="M62" s="6">
        <v>15</v>
      </c>
      <c r="N62" s="6">
        <f t="shared" ref="N62:N70" si="18">L62*M62</f>
        <v>3240</v>
      </c>
      <c r="O62" s="10">
        <f>4.5*I62*N62</f>
        <v>145800</v>
      </c>
      <c r="P62" s="6" t="s">
        <v>214</v>
      </c>
      <c r="Q62" s="6" t="s">
        <v>212</v>
      </c>
    </row>
    <row r="63" spans="1:17" ht="25.5" x14ac:dyDescent="0.25">
      <c r="A63" s="6" t="s">
        <v>4</v>
      </c>
      <c r="B63" s="6" t="s">
        <v>5</v>
      </c>
      <c r="C63" s="14" t="s">
        <v>14</v>
      </c>
      <c r="D63" s="7" t="s">
        <v>8</v>
      </c>
      <c r="E63" s="7" t="s">
        <v>70</v>
      </c>
      <c r="F63" s="14" t="s">
        <v>44</v>
      </c>
      <c r="G63" s="6" t="s">
        <v>29</v>
      </c>
      <c r="H63" s="8" t="s">
        <v>233</v>
      </c>
      <c r="I63" s="6">
        <v>10</v>
      </c>
      <c r="J63" s="6">
        <v>40</v>
      </c>
      <c r="K63" s="6">
        <v>18</v>
      </c>
      <c r="L63" s="6">
        <f>18*J63</f>
        <v>720</v>
      </c>
      <c r="M63" s="6">
        <v>15</v>
      </c>
      <c r="N63" s="6">
        <f t="shared" si="18"/>
        <v>10800</v>
      </c>
      <c r="O63" s="10">
        <f>0.7*I63*N63</f>
        <v>75600</v>
      </c>
      <c r="P63" s="6" t="s">
        <v>215</v>
      </c>
      <c r="Q63" s="6" t="s">
        <v>213</v>
      </c>
    </row>
    <row r="64" spans="1:17" ht="38.25" x14ac:dyDescent="0.25">
      <c r="A64" s="6" t="s">
        <v>4</v>
      </c>
      <c r="B64" s="6" t="s">
        <v>5</v>
      </c>
      <c r="C64" s="6" t="s">
        <v>217</v>
      </c>
      <c r="D64" s="7" t="s">
        <v>8</v>
      </c>
      <c r="E64" s="7" t="s">
        <v>70</v>
      </c>
      <c r="F64" s="6" t="s">
        <v>218</v>
      </c>
      <c r="G64" s="6" t="s">
        <v>29</v>
      </c>
      <c r="H64" s="8" t="s">
        <v>233</v>
      </c>
      <c r="I64" s="6">
        <v>5</v>
      </c>
      <c r="J64" s="6">
        <v>30</v>
      </c>
      <c r="K64" s="9" t="s">
        <v>235</v>
      </c>
      <c r="L64" s="6">
        <f>24*J64</f>
        <v>720</v>
      </c>
      <c r="M64" s="6">
        <v>15</v>
      </c>
      <c r="N64" s="6">
        <f t="shared" si="18"/>
        <v>10800</v>
      </c>
      <c r="O64" s="10">
        <f>0.65*I64*N64</f>
        <v>35100</v>
      </c>
      <c r="P64" s="6" t="s">
        <v>219</v>
      </c>
      <c r="Q64" s="6" t="s">
        <v>220</v>
      </c>
    </row>
    <row r="65" spans="1:17" ht="25.5" x14ac:dyDescent="0.25">
      <c r="A65" s="6" t="s">
        <v>4</v>
      </c>
      <c r="B65" s="6" t="s">
        <v>5</v>
      </c>
      <c r="C65" s="6" t="s">
        <v>221</v>
      </c>
      <c r="D65" s="7" t="s">
        <v>8</v>
      </c>
      <c r="E65" s="7" t="s">
        <v>70</v>
      </c>
      <c r="F65" s="6" t="s">
        <v>226</v>
      </c>
      <c r="G65" s="6" t="s">
        <v>29</v>
      </c>
      <c r="H65" s="8" t="s">
        <v>233</v>
      </c>
      <c r="I65" s="6">
        <v>5</v>
      </c>
      <c r="J65" s="6">
        <v>15</v>
      </c>
      <c r="K65" s="6" t="s">
        <v>236</v>
      </c>
      <c r="L65" s="6">
        <f>16*J65</f>
        <v>240</v>
      </c>
      <c r="M65" s="6">
        <v>15</v>
      </c>
      <c r="N65" s="6">
        <f t="shared" si="18"/>
        <v>3600</v>
      </c>
      <c r="O65" s="10">
        <f>4*I65*N65</f>
        <v>72000</v>
      </c>
      <c r="P65" s="6" t="s">
        <v>223</v>
      </c>
      <c r="Q65" s="6" t="s">
        <v>229</v>
      </c>
    </row>
    <row r="66" spans="1:17" ht="25.5" x14ac:dyDescent="0.25">
      <c r="A66" s="6" t="s">
        <v>4</v>
      </c>
      <c r="B66" s="6" t="s">
        <v>5</v>
      </c>
      <c r="C66" s="6" t="s">
        <v>222</v>
      </c>
      <c r="D66" s="7" t="s">
        <v>8</v>
      </c>
      <c r="E66" s="7" t="s">
        <v>70</v>
      </c>
      <c r="F66" s="6" t="s">
        <v>227</v>
      </c>
      <c r="G66" s="6" t="s">
        <v>29</v>
      </c>
      <c r="H66" s="8" t="s">
        <v>233</v>
      </c>
      <c r="I66" s="6">
        <v>5</v>
      </c>
      <c r="J66" s="6">
        <v>15</v>
      </c>
      <c r="K66" s="6" t="s">
        <v>236</v>
      </c>
      <c r="L66" s="6">
        <f t="shared" ref="L66:L67" si="19">16*J66</f>
        <v>240</v>
      </c>
      <c r="M66" s="6">
        <v>15</v>
      </c>
      <c r="N66" s="6">
        <f t="shared" si="18"/>
        <v>3600</v>
      </c>
      <c r="O66" s="10">
        <f>2.3*I66*N66</f>
        <v>41400</v>
      </c>
      <c r="P66" s="6" t="s">
        <v>224</v>
      </c>
      <c r="Q66" s="6" t="s">
        <v>79</v>
      </c>
    </row>
    <row r="67" spans="1:17" ht="25.5" x14ac:dyDescent="0.25">
      <c r="A67" s="6" t="s">
        <v>4</v>
      </c>
      <c r="B67" s="6" t="s">
        <v>5</v>
      </c>
      <c r="C67" s="6" t="s">
        <v>100</v>
      </c>
      <c r="D67" s="7" t="s">
        <v>8</v>
      </c>
      <c r="E67" s="7" t="s">
        <v>70</v>
      </c>
      <c r="F67" s="6" t="s">
        <v>228</v>
      </c>
      <c r="G67" s="6" t="s">
        <v>29</v>
      </c>
      <c r="H67" s="8" t="s">
        <v>233</v>
      </c>
      <c r="I67" s="6">
        <v>5</v>
      </c>
      <c r="J67" s="6">
        <v>15</v>
      </c>
      <c r="K67" s="6" t="s">
        <v>236</v>
      </c>
      <c r="L67" s="6">
        <f t="shared" si="19"/>
        <v>240</v>
      </c>
      <c r="M67" s="6">
        <v>15</v>
      </c>
      <c r="N67" s="6">
        <f t="shared" si="18"/>
        <v>3600</v>
      </c>
      <c r="O67" s="10">
        <f>1.8*I67*N67</f>
        <v>32400</v>
      </c>
      <c r="P67" s="6" t="s">
        <v>225</v>
      </c>
      <c r="Q67" s="6" t="s">
        <v>230</v>
      </c>
    </row>
    <row r="68" spans="1:17" ht="25.5" x14ac:dyDescent="0.25">
      <c r="A68" s="6" t="s">
        <v>4</v>
      </c>
      <c r="B68" s="6" t="s">
        <v>5</v>
      </c>
      <c r="C68" s="6" t="s">
        <v>238</v>
      </c>
      <c r="D68" s="7" t="s">
        <v>8</v>
      </c>
      <c r="E68" s="7" t="s">
        <v>70</v>
      </c>
      <c r="F68" s="6" t="s">
        <v>71</v>
      </c>
      <c r="G68" s="6" t="s">
        <v>29</v>
      </c>
      <c r="H68" s="8" t="s">
        <v>233</v>
      </c>
      <c r="I68" s="6">
        <v>5</v>
      </c>
      <c r="J68" s="6">
        <v>30</v>
      </c>
      <c r="K68" s="9" t="s">
        <v>235</v>
      </c>
      <c r="L68" s="6">
        <f>24*J68</f>
        <v>720</v>
      </c>
      <c r="M68" s="6">
        <v>15</v>
      </c>
      <c r="N68" s="6">
        <f t="shared" si="18"/>
        <v>10800</v>
      </c>
      <c r="O68" s="10">
        <f>0.5*I68*N68</f>
        <v>27000</v>
      </c>
      <c r="P68" s="6" t="s">
        <v>239</v>
      </c>
      <c r="Q68" s="6" t="s">
        <v>231</v>
      </c>
    </row>
    <row r="69" spans="1:17" s="5" customFormat="1" ht="25.5" x14ac:dyDescent="0.25">
      <c r="A69" s="6" t="s">
        <v>4</v>
      </c>
      <c r="B69" s="6" t="s">
        <v>240</v>
      </c>
      <c r="C69" s="6" t="s">
        <v>241</v>
      </c>
      <c r="D69" s="7" t="s">
        <v>8</v>
      </c>
      <c r="E69" s="7" t="s">
        <v>70</v>
      </c>
      <c r="F69" s="6" t="s">
        <v>242</v>
      </c>
      <c r="G69" s="6" t="s">
        <v>29</v>
      </c>
      <c r="H69" s="8" t="s">
        <v>233</v>
      </c>
      <c r="I69" s="6">
        <v>5</v>
      </c>
      <c r="J69" s="6">
        <v>30</v>
      </c>
      <c r="K69" s="9" t="s">
        <v>237</v>
      </c>
      <c r="L69" s="6">
        <f t="shared" ref="L69:L78" si="20">24*J69</f>
        <v>720</v>
      </c>
      <c r="M69" s="6">
        <v>15</v>
      </c>
      <c r="N69" s="6">
        <f t="shared" si="18"/>
        <v>10800</v>
      </c>
      <c r="O69" s="10">
        <f>0.5*N69*I69</f>
        <v>27000</v>
      </c>
      <c r="P69" s="6" t="s">
        <v>246</v>
      </c>
      <c r="Q69" s="6" t="s">
        <v>243</v>
      </c>
    </row>
    <row r="70" spans="1:17" s="5" customFormat="1" ht="25.5" x14ac:dyDescent="0.25">
      <c r="A70" s="6" t="s">
        <v>4</v>
      </c>
      <c r="B70" s="6" t="s">
        <v>240</v>
      </c>
      <c r="C70" s="6" t="s">
        <v>244</v>
      </c>
      <c r="D70" s="7" t="s">
        <v>8</v>
      </c>
      <c r="E70" s="7" t="s">
        <v>70</v>
      </c>
      <c r="F70" s="6" t="s">
        <v>242</v>
      </c>
      <c r="G70" s="6" t="s">
        <v>29</v>
      </c>
      <c r="H70" s="8" t="s">
        <v>233</v>
      </c>
      <c r="I70" s="6">
        <v>5</v>
      </c>
      <c r="J70" s="9">
        <v>30</v>
      </c>
      <c r="K70" s="9" t="s">
        <v>237</v>
      </c>
      <c r="L70" s="6">
        <f t="shared" si="20"/>
        <v>720</v>
      </c>
      <c r="M70" s="6">
        <v>15</v>
      </c>
      <c r="N70" s="6">
        <f t="shared" si="18"/>
        <v>10800</v>
      </c>
      <c r="O70" s="10">
        <f>0.5*N70*I70</f>
        <v>27000</v>
      </c>
      <c r="P70" s="6" t="s">
        <v>247</v>
      </c>
      <c r="Q70" s="6" t="s">
        <v>245</v>
      </c>
    </row>
    <row r="71" spans="1:17" ht="25.5" x14ac:dyDescent="0.25">
      <c r="A71" s="6" t="s">
        <v>4</v>
      </c>
      <c r="B71" s="6" t="s">
        <v>5</v>
      </c>
      <c r="C71" s="6" t="s">
        <v>250</v>
      </c>
      <c r="D71" s="7" t="s">
        <v>8</v>
      </c>
      <c r="E71" s="7" t="s">
        <v>70</v>
      </c>
      <c r="F71" s="6" t="s">
        <v>251</v>
      </c>
      <c r="G71" s="6" t="s">
        <v>29</v>
      </c>
      <c r="H71" s="8" t="s">
        <v>233</v>
      </c>
      <c r="I71" s="6">
        <v>10</v>
      </c>
      <c r="J71" s="6">
        <v>12</v>
      </c>
      <c r="K71" s="6" t="s">
        <v>249</v>
      </c>
      <c r="L71" s="6">
        <f t="shared" si="20"/>
        <v>288</v>
      </c>
      <c r="M71" s="6">
        <v>15</v>
      </c>
      <c r="N71" s="6">
        <f t="shared" ref="N71" si="21">L71*M71</f>
        <v>4320</v>
      </c>
      <c r="O71" s="10">
        <f>2.5*N71*I71</f>
        <v>108000</v>
      </c>
      <c r="P71" s="6" t="s">
        <v>252</v>
      </c>
      <c r="Q71" s="6" t="s">
        <v>253</v>
      </c>
    </row>
    <row r="72" spans="1:17" ht="25.5" x14ac:dyDescent="0.25">
      <c r="A72" s="6" t="s">
        <v>4</v>
      </c>
      <c r="B72" s="6" t="s">
        <v>5</v>
      </c>
      <c r="C72" s="6" t="s">
        <v>254</v>
      </c>
      <c r="D72" s="15" t="s">
        <v>8</v>
      </c>
      <c r="E72" s="15" t="s">
        <v>70</v>
      </c>
      <c r="F72" s="6" t="s">
        <v>71</v>
      </c>
      <c r="G72" s="6" t="s">
        <v>29</v>
      </c>
      <c r="H72" s="8" t="s">
        <v>233</v>
      </c>
      <c r="I72" s="6">
        <v>5</v>
      </c>
      <c r="J72" s="6">
        <v>30</v>
      </c>
      <c r="K72" s="9" t="s">
        <v>235</v>
      </c>
      <c r="L72" s="6">
        <f t="shared" si="20"/>
        <v>720</v>
      </c>
      <c r="M72" s="6">
        <v>15</v>
      </c>
      <c r="N72" s="6">
        <f t="shared" ref="N72:N78" si="22">L72*M72</f>
        <v>10800</v>
      </c>
      <c r="O72" s="10">
        <f>0.2*N72*I72</f>
        <v>10800</v>
      </c>
      <c r="P72" s="6" t="s">
        <v>260</v>
      </c>
      <c r="Q72" s="16" t="s">
        <v>266</v>
      </c>
    </row>
    <row r="73" spans="1:17" ht="25.5" x14ac:dyDescent="0.25">
      <c r="A73" s="6" t="s">
        <v>4</v>
      </c>
      <c r="B73" s="6" t="s">
        <v>5</v>
      </c>
      <c r="C73" s="6" t="s">
        <v>255</v>
      </c>
      <c r="D73" s="15" t="s">
        <v>8</v>
      </c>
      <c r="E73" s="15" t="s">
        <v>70</v>
      </c>
      <c r="F73" s="6" t="s">
        <v>71</v>
      </c>
      <c r="G73" s="6" t="s">
        <v>29</v>
      </c>
      <c r="H73" s="8" t="s">
        <v>233</v>
      </c>
      <c r="I73" s="6">
        <v>5</v>
      </c>
      <c r="J73" s="6">
        <v>30</v>
      </c>
      <c r="K73" s="9" t="s">
        <v>235</v>
      </c>
      <c r="L73" s="6">
        <f t="shared" si="20"/>
        <v>720</v>
      </c>
      <c r="M73" s="6">
        <v>15</v>
      </c>
      <c r="N73" s="6">
        <f t="shared" si="22"/>
        <v>10800</v>
      </c>
      <c r="O73" s="10">
        <f t="shared" ref="O73:O77" si="23">0.2*N73*I73</f>
        <v>10800</v>
      </c>
      <c r="P73" s="6" t="s">
        <v>261</v>
      </c>
      <c r="Q73" s="16" t="s">
        <v>267</v>
      </c>
    </row>
    <row r="74" spans="1:17" ht="25.5" x14ac:dyDescent="0.25">
      <c r="A74" s="6" t="s">
        <v>4</v>
      </c>
      <c r="B74" s="6" t="s">
        <v>5</v>
      </c>
      <c r="C74" s="6" t="s">
        <v>256</v>
      </c>
      <c r="D74" s="15" t="s">
        <v>8</v>
      </c>
      <c r="E74" s="15" t="s">
        <v>70</v>
      </c>
      <c r="F74" s="6" t="s">
        <v>71</v>
      </c>
      <c r="G74" s="16" t="s">
        <v>72</v>
      </c>
      <c r="H74" s="8" t="s">
        <v>233</v>
      </c>
      <c r="I74" s="6">
        <v>5</v>
      </c>
      <c r="J74" s="6">
        <v>30</v>
      </c>
      <c r="K74" s="9" t="s">
        <v>235</v>
      </c>
      <c r="L74" s="6">
        <f t="shared" si="20"/>
        <v>720</v>
      </c>
      <c r="M74" s="6">
        <v>15</v>
      </c>
      <c r="N74" s="6">
        <f t="shared" si="22"/>
        <v>10800</v>
      </c>
      <c r="O74" s="10">
        <f t="shared" si="23"/>
        <v>10800</v>
      </c>
      <c r="P74" s="6" t="s">
        <v>262</v>
      </c>
      <c r="Q74" s="16" t="s">
        <v>268</v>
      </c>
    </row>
    <row r="75" spans="1:17" ht="25.5" x14ac:dyDescent="0.25">
      <c r="A75" s="6" t="s">
        <v>4</v>
      </c>
      <c r="B75" s="6" t="s">
        <v>5</v>
      </c>
      <c r="C75" s="6" t="s">
        <v>257</v>
      </c>
      <c r="D75" s="15" t="s">
        <v>8</v>
      </c>
      <c r="E75" s="15" t="s">
        <v>70</v>
      </c>
      <c r="F75" s="6" t="s">
        <v>71</v>
      </c>
      <c r="G75" s="6" t="s">
        <v>29</v>
      </c>
      <c r="H75" s="8" t="s">
        <v>233</v>
      </c>
      <c r="I75" s="6">
        <v>5</v>
      </c>
      <c r="J75" s="6">
        <v>30</v>
      </c>
      <c r="K75" s="9" t="s">
        <v>235</v>
      </c>
      <c r="L75" s="6">
        <f t="shared" si="20"/>
        <v>720</v>
      </c>
      <c r="M75" s="6">
        <v>15</v>
      </c>
      <c r="N75" s="6">
        <f t="shared" si="22"/>
        <v>10800</v>
      </c>
      <c r="O75" s="10">
        <f t="shared" si="23"/>
        <v>10800</v>
      </c>
      <c r="P75" s="6" t="s">
        <v>263</v>
      </c>
      <c r="Q75" s="16" t="s">
        <v>168</v>
      </c>
    </row>
    <row r="76" spans="1:17" ht="25.5" x14ac:dyDescent="0.25">
      <c r="A76" s="6" t="s">
        <v>4</v>
      </c>
      <c r="B76" s="6" t="s">
        <v>5</v>
      </c>
      <c r="C76" s="6" t="s">
        <v>258</v>
      </c>
      <c r="D76" s="15" t="s">
        <v>8</v>
      </c>
      <c r="E76" s="15" t="s">
        <v>70</v>
      </c>
      <c r="F76" s="6" t="s">
        <v>71</v>
      </c>
      <c r="G76" s="6" t="s">
        <v>29</v>
      </c>
      <c r="H76" s="8" t="s">
        <v>233</v>
      </c>
      <c r="I76" s="6">
        <v>5</v>
      </c>
      <c r="J76" s="6">
        <v>30</v>
      </c>
      <c r="K76" s="9" t="s">
        <v>235</v>
      </c>
      <c r="L76" s="6">
        <f t="shared" si="20"/>
        <v>720</v>
      </c>
      <c r="M76" s="6">
        <v>15</v>
      </c>
      <c r="N76" s="6">
        <f t="shared" si="22"/>
        <v>10800</v>
      </c>
      <c r="O76" s="10">
        <f t="shared" si="23"/>
        <v>10800</v>
      </c>
      <c r="P76" s="6" t="s">
        <v>264</v>
      </c>
      <c r="Q76" s="16" t="s">
        <v>269</v>
      </c>
    </row>
    <row r="77" spans="1:17" ht="25.5" x14ac:dyDescent="0.25">
      <c r="A77" s="6" t="s">
        <v>4</v>
      </c>
      <c r="B77" s="6" t="s">
        <v>5</v>
      </c>
      <c r="C77" s="6" t="s">
        <v>259</v>
      </c>
      <c r="D77" s="15" t="s">
        <v>8</v>
      </c>
      <c r="E77" s="15" t="s">
        <v>70</v>
      </c>
      <c r="F77" s="6" t="s">
        <v>71</v>
      </c>
      <c r="G77" s="6" t="s">
        <v>29</v>
      </c>
      <c r="H77" s="8" t="s">
        <v>233</v>
      </c>
      <c r="I77" s="6">
        <v>5</v>
      </c>
      <c r="J77" s="6">
        <v>30</v>
      </c>
      <c r="K77" s="9" t="s">
        <v>235</v>
      </c>
      <c r="L77" s="6">
        <f t="shared" si="20"/>
        <v>720</v>
      </c>
      <c r="M77" s="6">
        <v>15</v>
      </c>
      <c r="N77" s="6">
        <f t="shared" si="22"/>
        <v>10800</v>
      </c>
      <c r="O77" s="10">
        <f t="shared" si="23"/>
        <v>10800</v>
      </c>
      <c r="P77" s="6" t="s">
        <v>265</v>
      </c>
      <c r="Q77" s="16" t="s">
        <v>270</v>
      </c>
    </row>
    <row r="78" spans="1:17" s="5" customFormat="1" ht="25.5" x14ac:dyDescent="0.25">
      <c r="A78" s="6" t="s">
        <v>4</v>
      </c>
      <c r="B78" s="6" t="s">
        <v>240</v>
      </c>
      <c r="C78" s="6" t="s">
        <v>271</v>
      </c>
      <c r="D78" s="7" t="s">
        <v>8</v>
      </c>
      <c r="E78" s="7" t="s">
        <v>70</v>
      </c>
      <c r="F78" s="6" t="s">
        <v>242</v>
      </c>
      <c r="G78" s="6" t="s">
        <v>29</v>
      </c>
      <c r="H78" s="8" t="s">
        <v>233</v>
      </c>
      <c r="I78" s="6">
        <v>5</v>
      </c>
      <c r="J78" s="9">
        <v>30</v>
      </c>
      <c r="K78" s="9" t="s">
        <v>237</v>
      </c>
      <c r="L78" s="6">
        <f t="shared" si="20"/>
        <v>720</v>
      </c>
      <c r="M78" s="6">
        <v>15</v>
      </c>
      <c r="N78" s="6">
        <f t="shared" si="22"/>
        <v>10800</v>
      </c>
      <c r="O78" s="10">
        <f t="shared" ref="O78" si="24">0.5*N78*I78</f>
        <v>27000</v>
      </c>
      <c r="P78" s="6" t="s">
        <v>272</v>
      </c>
      <c r="Q78" s="6" t="s">
        <v>273</v>
      </c>
    </row>
    <row r="79" spans="1:17" ht="25.5" x14ac:dyDescent="0.25">
      <c r="A79" s="6" t="s">
        <v>4</v>
      </c>
      <c r="B79" s="6" t="s">
        <v>240</v>
      </c>
      <c r="C79" s="17" t="s">
        <v>274</v>
      </c>
      <c r="D79" s="18" t="s">
        <v>8</v>
      </c>
      <c r="E79" s="18" t="s">
        <v>70</v>
      </c>
      <c r="F79" s="6" t="s">
        <v>242</v>
      </c>
      <c r="G79" s="6" t="s">
        <v>29</v>
      </c>
      <c r="H79" s="8" t="s">
        <v>233</v>
      </c>
      <c r="I79" s="6">
        <v>5</v>
      </c>
      <c r="J79" s="9">
        <v>30</v>
      </c>
      <c r="K79" s="9" t="s">
        <v>235</v>
      </c>
      <c r="L79" s="6">
        <f t="shared" ref="L79:L80" si="25">24*J79</f>
        <v>720</v>
      </c>
      <c r="M79" s="6">
        <v>15</v>
      </c>
      <c r="N79" s="6">
        <f t="shared" ref="N79:N80" si="26">L79*M79</f>
        <v>10800</v>
      </c>
      <c r="O79" s="10">
        <f>0.3*N79*I79</f>
        <v>16200</v>
      </c>
      <c r="P79" s="6" t="s">
        <v>276</v>
      </c>
      <c r="Q79" s="19" t="s">
        <v>278</v>
      </c>
    </row>
    <row r="80" spans="1:17" ht="25.5" x14ac:dyDescent="0.25">
      <c r="A80" s="6" t="s">
        <v>4</v>
      </c>
      <c r="B80" s="6" t="s">
        <v>240</v>
      </c>
      <c r="C80" s="17" t="s">
        <v>275</v>
      </c>
      <c r="D80" s="18" t="s">
        <v>8</v>
      </c>
      <c r="E80" s="18" t="s">
        <v>70</v>
      </c>
      <c r="F80" s="6" t="s">
        <v>242</v>
      </c>
      <c r="G80" s="6" t="s">
        <v>29</v>
      </c>
      <c r="H80" s="8" t="s">
        <v>233</v>
      </c>
      <c r="I80" s="6">
        <v>5</v>
      </c>
      <c r="J80" s="9">
        <v>30</v>
      </c>
      <c r="K80" s="9" t="s">
        <v>235</v>
      </c>
      <c r="L80" s="6">
        <f t="shared" si="25"/>
        <v>720</v>
      </c>
      <c r="M80" s="6">
        <v>15</v>
      </c>
      <c r="N80" s="6">
        <f t="shared" si="26"/>
        <v>10800</v>
      </c>
      <c r="O80" s="10">
        <f>0.3*N80*I80</f>
        <v>16200</v>
      </c>
      <c r="P80" s="6" t="s">
        <v>277</v>
      </c>
      <c r="Q80" s="19" t="s">
        <v>279</v>
      </c>
    </row>
  </sheetData>
  <autoFilter ref="A1:Q80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E2" r:id="rId22"/>
    <hyperlink ref="E3" r:id="rId23"/>
    <hyperlink ref="E4" r:id="rId24"/>
    <hyperlink ref="E5" r:id="rId25"/>
    <hyperlink ref="E6" r:id="rId26"/>
    <hyperlink ref="E7" r:id="rId27"/>
    <hyperlink ref="E8" r:id="rId28"/>
    <hyperlink ref="E9" r:id="rId29"/>
    <hyperlink ref="E10" r:id="rId30"/>
    <hyperlink ref="E11" r:id="rId31"/>
    <hyperlink ref="E13" r:id="rId32"/>
    <hyperlink ref="E14" r:id="rId33"/>
    <hyperlink ref="E15" r:id="rId34"/>
    <hyperlink ref="E16" r:id="rId35"/>
    <hyperlink ref="E17" r:id="rId36"/>
    <hyperlink ref="E18" r:id="rId37"/>
    <hyperlink ref="E19" r:id="rId38"/>
    <hyperlink ref="E20" r:id="rId39"/>
    <hyperlink ref="E21" r:id="rId40"/>
    <hyperlink ref="E22" r:id="rId41"/>
    <hyperlink ref="E23" r:id="rId42"/>
    <hyperlink ref="E24" r:id="rId43"/>
    <hyperlink ref="E25" r:id="rId44"/>
    <hyperlink ref="D23" r:id="rId45"/>
    <hyperlink ref="D24" r:id="rId46"/>
    <hyperlink ref="D25" r:id="rId47"/>
    <hyperlink ref="E26" r:id="rId48"/>
    <hyperlink ref="E27" r:id="rId49"/>
    <hyperlink ref="E28" r:id="rId50"/>
    <hyperlink ref="E29" r:id="rId51"/>
    <hyperlink ref="E30" r:id="rId52"/>
    <hyperlink ref="D26" r:id="rId53"/>
    <hyperlink ref="D27" r:id="rId54"/>
    <hyperlink ref="D28" r:id="rId55"/>
    <hyperlink ref="D29" r:id="rId56"/>
    <hyperlink ref="D30" r:id="rId57"/>
    <hyperlink ref="E31" r:id="rId58"/>
    <hyperlink ref="D31" r:id="rId59"/>
    <hyperlink ref="E32" r:id="rId60"/>
    <hyperlink ref="E33" r:id="rId61"/>
    <hyperlink ref="E34" r:id="rId62"/>
    <hyperlink ref="E35" r:id="rId63"/>
    <hyperlink ref="E36" r:id="rId64"/>
    <hyperlink ref="E37" r:id="rId65"/>
    <hyperlink ref="E38" r:id="rId66"/>
    <hyperlink ref="E39" r:id="rId67"/>
    <hyperlink ref="E40" r:id="rId68"/>
    <hyperlink ref="E41" r:id="rId69"/>
    <hyperlink ref="E42" r:id="rId70"/>
    <hyperlink ref="E43" r:id="rId71"/>
    <hyperlink ref="D32" r:id="rId72"/>
    <hyperlink ref="D33" r:id="rId73"/>
    <hyperlink ref="D34" r:id="rId74"/>
    <hyperlink ref="D35" r:id="rId75"/>
    <hyperlink ref="D36" r:id="rId76"/>
    <hyperlink ref="D37" r:id="rId77"/>
    <hyperlink ref="D38" r:id="rId78"/>
    <hyperlink ref="D39" r:id="rId79"/>
    <hyperlink ref="D40" r:id="rId80"/>
    <hyperlink ref="D41" r:id="rId81"/>
    <hyperlink ref="D42" r:id="rId82"/>
    <hyperlink ref="D43" r:id="rId83"/>
    <hyperlink ref="E44" r:id="rId84"/>
    <hyperlink ref="D44" r:id="rId85"/>
    <hyperlink ref="E45" r:id="rId86"/>
    <hyperlink ref="E46" r:id="rId87"/>
    <hyperlink ref="E47" r:id="rId88"/>
    <hyperlink ref="E48" r:id="rId89"/>
    <hyperlink ref="E49" r:id="rId90"/>
    <hyperlink ref="E50" r:id="rId91"/>
    <hyperlink ref="E51" r:id="rId92"/>
    <hyperlink ref="D45" r:id="rId93"/>
    <hyperlink ref="D46" r:id="rId94"/>
    <hyperlink ref="D47" r:id="rId95"/>
    <hyperlink ref="D48" r:id="rId96"/>
    <hyperlink ref="D49" r:id="rId97"/>
    <hyperlink ref="D50" r:id="rId98"/>
    <hyperlink ref="D51" r:id="rId99"/>
    <hyperlink ref="E52" r:id="rId100"/>
    <hyperlink ref="E53" r:id="rId101"/>
    <hyperlink ref="E54" r:id="rId102"/>
    <hyperlink ref="E55" r:id="rId103"/>
    <hyperlink ref="D52" r:id="rId104"/>
    <hyperlink ref="D53" r:id="rId105"/>
    <hyperlink ref="D54" r:id="rId106"/>
    <hyperlink ref="D55" r:id="rId107"/>
    <hyperlink ref="E56" r:id="rId108"/>
    <hyperlink ref="E57" r:id="rId109"/>
    <hyperlink ref="D57" r:id="rId110"/>
    <hyperlink ref="D56" r:id="rId111"/>
    <hyperlink ref="E58" r:id="rId112"/>
    <hyperlink ref="D58" r:id="rId113"/>
    <hyperlink ref="E59" r:id="rId114"/>
    <hyperlink ref="D59" r:id="rId115"/>
    <hyperlink ref="E60" r:id="rId116"/>
    <hyperlink ref="E61" r:id="rId117"/>
    <hyperlink ref="E62" r:id="rId118"/>
    <hyperlink ref="E63" r:id="rId119"/>
    <hyperlink ref="E64" r:id="rId120"/>
    <hyperlink ref="D60" r:id="rId121"/>
    <hyperlink ref="D61" r:id="rId122"/>
    <hyperlink ref="D62" r:id="rId123"/>
    <hyperlink ref="D63" r:id="rId124"/>
    <hyperlink ref="D64" r:id="rId125"/>
    <hyperlink ref="E65" r:id="rId126"/>
    <hyperlink ref="E66" r:id="rId127"/>
    <hyperlink ref="E67" r:id="rId128"/>
    <hyperlink ref="E12" r:id="rId129"/>
    <hyperlink ref="D65" r:id="rId130"/>
    <hyperlink ref="D66" r:id="rId131"/>
    <hyperlink ref="E68" r:id="rId132"/>
    <hyperlink ref="D68" r:id="rId133"/>
    <hyperlink ref="E69" r:id="rId134"/>
    <hyperlink ref="E70" r:id="rId135"/>
    <hyperlink ref="D69" r:id="rId136"/>
    <hyperlink ref="D70" r:id="rId137"/>
    <hyperlink ref="D67" r:id="rId138"/>
    <hyperlink ref="E71" r:id="rId139"/>
    <hyperlink ref="D71" r:id="rId140"/>
    <hyperlink ref="E72" r:id="rId141"/>
    <hyperlink ref="E73" r:id="rId142"/>
    <hyperlink ref="E74" r:id="rId143"/>
    <hyperlink ref="E75" r:id="rId144"/>
    <hyperlink ref="E76" r:id="rId145"/>
    <hyperlink ref="E77" r:id="rId146"/>
    <hyperlink ref="D72" r:id="rId147"/>
    <hyperlink ref="D73" r:id="rId148"/>
    <hyperlink ref="D74" r:id="rId149"/>
    <hyperlink ref="D75" r:id="rId150"/>
    <hyperlink ref="D76" r:id="rId151"/>
    <hyperlink ref="D77" r:id="rId152"/>
    <hyperlink ref="E78" r:id="rId153"/>
    <hyperlink ref="D78" r:id="rId154"/>
    <hyperlink ref="E79" r:id="rId155"/>
    <hyperlink ref="E80" r:id="rId156"/>
    <hyperlink ref="D79" r:id="rId157"/>
    <hyperlink ref="D80" r:id="rId158"/>
  </hyperlinks>
  <pageMargins left="0.7" right="0.7" top="0.75" bottom="0.75" header="0.3" footer="0.3"/>
  <pageSetup paperSize="9" orientation="portrait" r:id="rId1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2026-03-07T17:59:13Z</dcterms:modified>
</cp:coreProperties>
</file>