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мара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Радио!$A$1:$L$26</definedName>
  </definedName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21" i="1"/>
  <c r="I21" i="1"/>
  <c r="H21" i="1"/>
  <c r="G21" i="1"/>
  <c r="F21" i="1"/>
  <c r="E21" i="1"/>
  <c r="J20" i="1"/>
  <c r="I20" i="1"/>
  <c r="H20" i="1"/>
  <c r="G20" i="1"/>
  <c r="F20" i="1"/>
  <c r="E20" i="1"/>
  <c r="J19" i="1"/>
  <c r="I19" i="1"/>
  <c r="H19" i="1"/>
  <c r="G19" i="1"/>
  <c r="F19" i="1"/>
  <c r="E19" i="1"/>
  <c r="J6" i="1"/>
  <c r="I6" i="1"/>
  <c r="H6" i="1"/>
  <c r="G6" i="1"/>
  <c r="F6" i="1"/>
  <c r="E6" i="1"/>
  <c r="J25" i="1"/>
  <c r="I25" i="1"/>
  <c r="H25" i="1"/>
  <c r="G25" i="1"/>
  <c r="F25" i="1"/>
  <c r="E25" i="1"/>
  <c r="J24" i="1"/>
  <c r="I24" i="1"/>
  <c r="H24" i="1"/>
  <c r="G24" i="1"/>
  <c r="F24" i="1"/>
  <c r="E24" i="1"/>
  <c r="J18" i="1"/>
  <c r="I18" i="1"/>
  <c r="H18" i="1"/>
  <c r="G18" i="1"/>
  <c r="F18" i="1"/>
  <c r="E18" i="1"/>
  <c r="J10" i="1"/>
  <c r="I10" i="1"/>
  <c r="H10" i="1"/>
  <c r="G10" i="1"/>
  <c r="F10" i="1"/>
  <c r="E10" i="1"/>
  <c r="J7" i="1"/>
  <c r="I7" i="1"/>
  <c r="H7" i="1"/>
  <c r="G7" i="1"/>
  <c r="F7" i="1"/>
  <c r="E7" i="1"/>
  <c r="J23" i="1"/>
  <c r="I23" i="1"/>
  <c r="H23" i="1"/>
  <c r="G23" i="1"/>
  <c r="F23" i="1"/>
  <c r="E23" i="1"/>
  <c r="J14" i="1"/>
  <c r="I14" i="1"/>
  <c r="H14" i="1"/>
  <c r="G14" i="1"/>
  <c r="F14" i="1"/>
  <c r="E14" i="1"/>
  <c r="J12" i="1"/>
  <c r="I12" i="1"/>
  <c r="H12" i="1"/>
  <c r="G12" i="1"/>
  <c r="F12" i="1"/>
  <c r="E12" i="1"/>
  <c r="J11" i="1"/>
  <c r="I11" i="1"/>
  <c r="H11" i="1"/>
  <c r="G11" i="1"/>
  <c r="F11" i="1"/>
  <c r="E11" i="1"/>
  <c r="J17" i="1"/>
  <c r="I17" i="1"/>
  <c r="H17" i="1"/>
  <c r="G17" i="1"/>
  <c r="F17" i="1"/>
  <c r="E17" i="1"/>
  <c r="J13" i="1"/>
  <c r="I13" i="1"/>
  <c r="H13" i="1"/>
  <c r="G13" i="1"/>
  <c r="F13" i="1"/>
  <c r="E13" i="1"/>
  <c r="J8" i="1"/>
  <c r="I8" i="1"/>
  <c r="H8" i="1"/>
  <c r="G8" i="1"/>
  <c r="F8" i="1"/>
  <c r="E8" i="1"/>
  <c r="J5" i="1"/>
  <c r="I5" i="1"/>
  <c r="H5" i="1"/>
  <c r="G5" i="1"/>
  <c r="F5" i="1"/>
  <c r="E5" i="1"/>
  <c r="J26" i="1"/>
  <c r="I26" i="1"/>
  <c r="H26" i="1"/>
  <c r="G26" i="1"/>
  <c r="F26" i="1"/>
  <c r="E26" i="1"/>
  <c r="J16" i="1"/>
  <c r="I16" i="1"/>
  <c r="H16" i="1"/>
  <c r="G16" i="1"/>
  <c r="F16" i="1"/>
  <c r="E16" i="1"/>
  <c r="J15" i="1"/>
  <c r="I15" i="1"/>
  <c r="H15" i="1"/>
  <c r="G15" i="1"/>
  <c r="F15" i="1"/>
  <c r="E15" i="1"/>
  <c r="J9" i="1"/>
  <c r="I9" i="1"/>
  <c r="H9" i="1"/>
  <c r="G9" i="1"/>
  <c r="F9" i="1"/>
  <c r="E9" i="1"/>
  <c r="J4" i="1"/>
  <c r="I4" i="1"/>
  <c r="H4" i="1"/>
  <c r="G4" i="1"/>
  <c r="F4" i="1"/>
  <c r="E4" i="1"/>
  <c r="E3" i="1"/>
  <c r="F3" i="1"/>
  <c r="G3" i="1"/>
  <c r="H3" i="1"/>
  <c r="I3" i="1"/>
  <c r="J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<sst xmlns="http://schemas.openxmlformats.org/spreadsheetml/2006/main" count="137" uniqueCount="52">
  <si>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</si>
  <si>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</si>
  <si>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</si>
  <si>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</si>
  <si>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</si>
  <si>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</si>
  <si>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</si>
  <si>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</si>
  <si>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Дорожное радио</t>
  </si>
  <si>
    <t>Авторадио</t>
  </si>
  <si>
    <t>Русское радио</t>
  </si>
  <si>
    <t>ДФМ</t>
  </si>
  <si>
    <t>Юмор ФМ</t>
  </si>
  <si>
    <t>Радио Дача</t>
  </si>
  <si>
    <t>Радио Энерджи</t>
  </si>
  <si>
    <t>Лав радио</t>
  </si>
  <si>
    <t>Радио Русский хит</t>
  </si>
  <si>
    <t>Детское радио</t>
  </si>
  <si>
    <t>Возраст: от 15 до 49 лет. Пол: мужчины 55%, женщины 45%</t>
  </si>
  <si>
    <t>Новое радио</t>
  </si>
  <si>
    <t>Ретро ФМ</t>
  </si>
  <si>
    <t>Возраст: от 35 до 54 лет. Пол: мужчины 42%, женщины 58%</t>
  </si>
  <si>
    <t>Возраст: от 20 до 45 лет. Пол: мужчины 51%, женщины 49%</t>
  </si>
  <si>
    <t>Радио Шансон</t>
  </si>
  <si>
    <t>Возраст: от 20 до 59 лет. Пол: мужчины 59%, женщины 41%</t>
  </si>
  <si>
    <t>Возраст: от 10 до 65 лет. Пол: мужчины 47%, женщины 53%</t>
  </si>
  <si>
    <t>Возраст: от 25 до 44 лет. Пол: мужчины 43%, женщины 57%</t>
  </si>
  <si>
    <t>Возраст: от 16 до 35 лет. Пол: мужчины 51%, женщины 49%</t>
  </si>
  <si>
    <t>Возраст: от 30 до 59 лет. Пол: мужчины 44%, женщины 56%</t>
  </si>
  <si>
    <t>Возраст: от 16 до 35 лет. Пол: мужчины 40%, женщины 60%</t>
  </si>
  <si>
    <t>Возраст: от 25 до 40 лет. Пол: мужчины 49%, женщины 61%</t>
  </si>
  <si>
    <t>Возраст: от 20 до 55 лет. Пол: мужчины 62%, женщины 38%</t>
  </si>
  <si>
    <t>Бизнес ФМ</t>
  </si>
  <si>
    <t>Возраст: 25-54 лет. Пол: 73% женщины, 27% мужчины</t>
  </si>
  <si>
    <t>Самара</t>
  </si>
  <si>
    <t>Вести ФМ</t>
  </si>
  <si>
    <t>Радио Маяк</t>
  </si>
  <si>
    <t>Радио России</t>
  </si>
  <si>
    <t>Радио 450</t>
  </si>
  <si>
    <t>Радио Рекорд</t>
  </si>
  <si>
    <t>Наше радио</t>
  </si>
  <si>
    <t>Радио Камеди</t>
  </si>
  <si>
    <t>Радио гордость</t>
  </si>
  <si>
    <t>Монте карло</t>
  </si>
  <si>
    <t>Хит ФМ</t>
  </si>
  <si>
    <t>Ролик, 5 сек.</t>
  </si>
  <si>
    <t>Ролик, 10 сек.</t>
  </si>
  <si>
    <t>Ролик, 15 сек.</t>
  </si>
  <si>
    <t>Ролик, 20 сек.</t>
  </si>
  <si>
    <t>Ролик, 25 сек.</t>
  </si>
  <si>
    <t>Ролик, 30 сек.</t>
  </si>
  <si>
    <t>Количество выходов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</si>
</sst>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6.7109375" style="1" customWidth="1"/>
    <col min="4" max="4" width="22.42578125" style="1" customWidth="1"/>
    <col min="5" max="5" width="15.7109375" style="1" customWidth="1"/>
    <col min="6" max="10" width="16.7109375" style="1" customWidth="1"/>
    <col min="11" max="11" width="20.7109375" style="1" customWidth="1"/>
    <col min="12" max="12" width="21.42578125" style="1" customWidth="1"/>
    <col min="13" max="16384" width="9.140625" style="1"/>
  </cols>
  <sheetData>
    <row r="1" spans="1:12" x14ac:dyDescent="0.2">
      <c r="A1" s="3" t="s">
        <v>0</v>
      </c>
      <c r="B1" s="3" t="s">
        <v>1</v>
      </c>
      <c r="C1" s="3" t="s">
        <v>2</v>
      </c>
      <c r="D1" s="3" t="s">
        <v>51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49</v>
      </c>
      <c r="J1" s="3" t="s">
        <v>50</v>
      </c>
      <c r="K1" s="3" t="s">
        <v>3</v>
      </c>
      <c r="L1" s="3" t="s">
        <v>4</v>
      </c>
    </row>
    <row r="2" spans="1:12" ht="38.25" x14ac:dyDescent="0.2">
      <c r="A2" s="4" t="s">
        <v>34</v>
      </c>
      <c r="B2" s="4" t="s">
        <v>5</v>
      </c>
      <c r="C2" s="4" t="s">
        <v>6</v>
      </c>
      <c r="D2" s="4">
        <v>1</v>
      </c>
      <c r="E2" s="2">
        <f>50*5*D2</f>
        <v>250</v>
      </c>
      <c r="F2" s="2">
        <f>50*10*D2</f>
        <v>500</v>
      </c>
      <c r="G2" s="2">
        <f>50*15*D2</f>
        <v>750</v>
      </c>
      <c r="H2" s="2">
        <f>50*20*D2</f>
        <v>1000</v>
      </c>
      <c r="I2" s="2">
        <f>50*25*D2</f>
        <v>1250</v>
      </c>
      <c r="J2" s="2">
        <f>50*30*D2</f>
        <v>1500</v>
      </c>
      <c r="K2" s="4" t="s">
        <v>7</v>
      </c>
      <c r="L2" s="4" t="s">
        <v>18</v>
      </c>
    </row>
    <row r="3" spans="1:12" ht="38.25" x14ac:dyDescent="0.2">
      <c r="A3" s="4" t="s">
        <v>34</v>
      </c>
      <c r="B3" s="4" t="s">
        <v>5</v>
      </c>
      <c r="C3" s="4" t="s">
        <v>8</v>
      </c>
      <c r="D3" s="4">
        <v>1</v>
      </c>
      <c r="E3" s="2">
        <f t="shared" ref="E3:E4" si="0">50*5*D3</f>
        <v>250</v>
      </c>
      <c r="F3" s="2">
        <f t="shared" ref="F3:F4" si="1">50*10*D3</f>
        <v>500</v>
      </c>
      <c r="G3" s="2">
        <f t="shared" ref="G3:G4" si="2">50*15*D3</f>
        <v>750</v>
      </c>
      <c r="H3" s="2">
        <f t="shared" ref="H3:H4" si="3">50*20*D3</f>
        <v>1000</v>
      </c>
      <c r="I3" s="2">
        <f t="shared" ref="I3:I4" si="4">50*25*D3</f>
        <v>1250</v>
      </c>
      <c r="J3" s="2">
        <f t="shared" ref="J3:J4" si="5">50*30*D3</f>
        <v>1500</v>
      </c>
      <c r="K3" s="4" t="s">
        <v>7</v>
      </c>
      <c r="L3" s="4" t="s">
        <v>24</v>
      </c>
    </row>
    <row r="4" spans="1:12" ht="38.25" x14ac:dyDescent="0.2">
      <c r="A4" s="4" t="s">
        <v>34</v>
      </c>
      <c r="B4" s="4" t="s">
        <v>5</v>
      </c>
      <c r="C4" s="4" t="s">
        <v>9</v>
      </c>
      <c r="D4" s="4">
        <v>1</v>
      </c>
      <c r="E4" s="2">
        <f>40*5*D4</f>
        <v>200</v>
      </c>
      <c r="F4" s="2">
        <f>40*10*D4</f>
        <v>400</v>
      </c>
      <c r="G4" s="2">
        <f>40*15*D4</f>
        <v>600</v>
      </c>
      <c r="H4" s="2">
        <f>40*20*D4</f>
        <v>800</v>
      </c>
      <c r="I4" s="2">
        <f>40*25*D4</f>
        <v>1000</v>
      </c>
      <c r="J4" s="2">
        <f>40*30*D4</f>
        <v>1200</v>
      </c>
      <c r="K4" s="4" t="s">
        <v>7</v>
      </c>
      <c r="L4" s="4" t="s">
        <v>28</v>
      </c>
    </row>
    <row r="5" spans="1:12" ht="38.25" x14ac:dyDescent="0.2">
      <c r="A5" s="4" t="s">
        <v>34</v>
      </c>
      <c r="B5" s="4" t="s">
        <v>5</v>
      </c>
      <c r="C5" s="4" t="s">
        <v>20</v>
      </c>
      <c r="D5" s="4">
        <v>1</v>
      </c>
      <c r="E5" s="2">
        <f>35*5*D5</f>
        <v>175</v>
      </c>
      <c r="F5" s="2">
        <f>35*10*D5</f>
        <v>350</v>
      </c>
      <c r="G5" s="2">
        <f>35*15*D5</f>
        <v>525</v>
      </c>
      <c r="H5" s="2">
        <f>35*20*D5</f>
        <v>700</v>
      </c>
      <c r="I5" s="2">
        <f>35*25*D5</f>
        <v>875</v>
      </c>
      <c r="J5" s="2">
        <f>35*30*D5</f>
        <v>1050</v>
      </c>
      <c r="K5" s="4" t="s">
        <v>7</v>
      </c>
      <c r="L5" s="4" t="s">
        <v>21</v>
      </c>
    </row>
    <row r="6" spans="1:12" ht="38.25" x14ac:dyDescent="0.2">
      <c r="A6" s="4" t="s">
        <v>34</v>
      </c>
      <c r="B6" s="4" t="s">
        <v>5</v>
      </c>
      <c r="C6" s="4" t="s">
        <v>10</v>
      </c>
      <c r="D6" s="4">
        <v>1</v>
      </c>
      <c r="E6" s="2">
        <f>50*5*D6</f>
        <v>250</v>
      </c>
      <c r="F6" s="2">
        <f>50*10*D6</f>
        <v>500</v>
      </c>
      <c r="G6" s="2">
        <f>50*15*D6</f>
        <v>750</v>
      </c>
      <c r="H6" s="2">
        <f>50*20*D6</f>
        <v>1000</v>
      </c>
      <c r="I6" s="2">
        <f>50*25*D6</f>
        <v>1250</v>
      </c>
      <c r="J6" s="2">
        <f>50*30*D6</f>
        <v>1500</v>
      </c>
      <c r="K6" s="4" t="s">
        <v>7</v>
      </c>
      <c r="L6" s="4" t="s">
        <v>25</v>
      </c>
    </row>
    <row r="7" spans="1:12" ht="38.25" x14ac:dyDescent="0.2">
      <c r="A7" s="4" t="s">
        <v>34</v>
      </c>
      <c r="B7" s="4" t="s">
        <v>5</v>
      </c>
      <c r="C7" s="4" t="s">
        <v>43</v>
      </c>
      <c r="D7" s="4">
        <v>1</v>
      </c>
      <c r="E7" s="2">
        <f>45*5*D7</f>
        <v>225</v>
      </c>
      <c r="F7" s="2">
        <f>45*10*D7</f>
        <v>450</v>
      </c>
      <c r="G7" s="2">
        <f>45*15*D7</f>
        <v>675</v>
      </c>
      <c r="H7" s="2">
        <f>45*20*D7</f>
        <v>900</v>
      </c>
      <c r="I7" s="2">
        <f>45*25*D7</f>
        <v>1125</v>
      </c>
      <c r="J7" s="2">
        <f>45*30*D7</f>
        <v>1350</v>
      </c>
      <c r="K7" s="4" t="s">
        <v>7</v>
      </c>
      <c r="L7" s="4" t="s">
        <v>26</v>
      </c>
    </row>
    <row r="8" spans="1:12" ht="38.25" x14ac:dyDescent="0.2">
      <c r="A8" s="4" t="s">
        <v>34</v>
      </c>
      <c r="B8" s="4" t="s">
        <v>5</v>
      </c>
      <c r="C8" s="4" t="s">
        <v>11</v>
      </c>
      <c r="D8" s="4">
        <v>1</v>
      </c>
      <c r="E8" s="2">
        <f>35*5*D8</f>
        <v>175</v>
      </c>
      <c r="F8" s="2">
        <f>35*10*D8</f>
        <v>350</v>
      </c>
      <c r="G8" s="2">
        <f>35*15*D8</f>
        <v>525</v>
      </c>
      <c r="H8" s="2">
        <f>35*20*D8</f>
        <v>700</v>
      </c>
      <c r="I8" s="2">
        <f>35*25*D8</f>
        <v>875</v>
      </c>
      <c r="J8" s="2">
        <f>35*30*D8</f>
        <v>1050</v>
      </c>
      <c r="K8" s="4" t="s">
        <v>7</v>
      </c>
      <c r="L8" s="4" t="s">
        <v>27</v>
      </c>
    </row>
    <row r="9" spans="1:12" ht="38.25" x14ac:dyDescent="0.2">
      <c r="A9" s="4" t="s">
        <v>34</v>
      </c>
      <c r="B9" s="4" t="s">
        <v>5</v>
      </c>
      <c r="C9" s="4" t="s">
        <v>12</v>
      </c>
      <c r="D9" s="4">
        <v>1</v>
      </c>
      <c r="E9" s="2">
        <f>40*5*D9</f>
        <v>200</v>
      </c>
      <c r="F9" s="2">
        <f>40*10*D9</f>
        <v>400</v>
      </c>
      <c r="G9" s="2">
        <f>40*15*D9</f>
        <v>600</v>
      </c>
      <c r="H9" s="2">
        <f>40*20*D9</f>
        <v>800</v>
      </c>
      <c r="I9" s="2">
        <f>40*25*D9</f>
        <v>1000</v>
      </c>
      <c r="J9" s="2">
        <f>40*30*D9</f>
        <v>1200</v>
      </c>
      <c r="K9" s="4" t="s">
        <v>7</v>
      </c>
      <c r="L9" s="4" t="s">
        <v>28</v>
      </c>
    </row>
    <row r="10" spans="1:12" ht="38.25" x14ac:dyDescent="0.2">
      <c r="A10" s="4" t="s">
        <v>34</v>
      </c>
      <c r="B10" s="4" t="s">
        <v>5</v>
      </c>
      <c r="C10" s="4" t="s">
        <v>13</v>
      </c>
      <c r="D10" s="4">
        <v>1</v>
      </c>
      <c r="E10" s="2">
        <f>45*5*D10</f>
        <v>225</v>
      </c>
      <c r="F10" s="2">
        <f>45*10*D10</f>
        <v>450</v>
      </c>
      <c r="G10" s="2">
        <f>45*15*D10</f>
        <v>675</v>
      </c>
      <c r="H10" s="2">
        <f>45*20*D10</f>
        <v>900</v>
      </c>
      <c r="I10" s="2">
        <f>45*25*D10</f>
        <v>1125</v>
      </c>
      <c r="J10" s="2">
        <f>45*30*D10</f>
        <v>1350</v>
      </c>
      <c r="K10" s="4" t="s">
        <v>7</v>
      </c>
      <c r="L10" s="4" t="s">
        <v>28</v>
      </c>
    </row>
    <row r="11" spans="1:12" ht="38.25" x14ac:dyDescent="0.2">
      <c r="A11" s="4" t="s">
        <v>34</v>
      </c>
      <c r="B11" s="4" t="s">
        <v>5</v>
      </c>
      <c r="C11" s="4" t="s">
        <v>14</v>
      </c>
      <c r="D11" s="4">
        <v>1</v>
      </c>
      <c r="E11" s="2">
        <f>40*5*D11</f>
        <v>200</v>
      </c>
      <c r="F11" s="2">
        <f>40*10*D11</f>
        <v>400</v>
      </c>
      <c r="G11" s="2">
        <f>40*15*D11</f>
        <v>600</v>
      </c>
      <c r="H11" s="2">
        <f>40*20*D11</f>
        <v>800</v>
      </c>
      <c r="I11" s="2">
        <f>40*25*D11</f>
        <v>1000</v>
      </c>
      <c r="J11" s="2">
        <f>40*30*D11</f>
        <v>1200</v>
      </c>
      <c r="K11" s="4" t="s">
        <v>7</v>
      </c>
      <c r="L11" s="4" t="s">
        <v>28</v>
      </c>
    </row>
    <row r="12" spans="1:12" ht="38.25" x14ac:dyDescent="0.2">
      <c r="A12" s="4" t="s">
        <v>34</v>
      </c>
      <c r="B12" s="4" t="s">
        <v>5</v>
      </c>
      <c r="C12" s="4" t="s">
        <v>15</v>
      </c>
      <c r="D12" s="4">
        <v>1</v>
      </c>
      <c r="E12" s="2">
        <f>40*5*D12</f>
        <v>200</v>
      </c>
      <c r="F12" s="2">
        <f>40*10*D12</f>
        <v>400</v>
      </c>
      <c r="G12" s="2">
        <f>40*15*D12</f>
        <v>600</v>
      </c>
      <c r="H12" s="2">
        <f>40*20*D12</f>
        <v>800</v>
      </c>
      <c r="I12" s="2">
        <f>40*25*D12</f>
        <v>1000</v>
      </c>
      <c r="J12" s="2">
        <f>40*30*D12</f>
        <v>1200</v>
      </c>
      <c r="K12" s="4" t="s">
        <v>7</v>
      </c>
      <c r="L12" s="4" t="s">
        <v>29</v>
      </c>
    </row>
    <row r="13" spans="1:12" ht="38.25" x14ac:dyDescent="0.2">
      <c r="A13" s="4" t="s">
        <v>34</v>
      </c>
      <c r="B13" s="4" t="s">
        <v>5</v>
      </c>
      <c r="C13" s="4" t="s">
        <v>16</v>
      </c>
      <c r="D13" s="4">
        <v>1</v>
      </c>
      <c r="E13" s="2">
        <f>35*5*D13</f>
        <v>175</v>
      </c>
      <c r="F13" s="2">
        <f>35*10*D13</f>
        <v>350</v>
      </c>
      <c r="G13" s="2">
        <f>35*15*D13</f>
        <v>525</v>
      </c>
      <c r="H13" s="2">
        <f>35*20*D13</f>
        <v>700</v>
      </c>
      <c r="I13" s="2">
        <f>35*25*D13</f>
        <v>875</v>
      </c>
      <c r="J13" s="2">
        <f>35*30*D13</f>
        <v>1050</v>
      </c>
      <c r="K13" s="4" t="s">
        <v>7</v>
      </c>
      <c r="L13" s="4" t="s">
        <v>30</v>
      </c>
    </row>
    <row r="14" spans="1:12" ht="38.25" x14ac:dyDescent="0.2">
      <c r="A14" s="4" t="s">
        <v>34</v>
      </c>
      <c r="B14" s="4" t="s">
        <v>5</v>
      </c>
      <c r="C14" s="4" t="s">
        <v>41</v>
      </c>
      <c r="D14" s="4">
        <v>1</v>
      </c>
      <c r="E14" s="2">
        <f>40*5*D14</f>
        <v>200</v>
      </c>
      <c r="F14" s="2">
        <f>40*10*D14</f>
        <v>400</v>
      </c>
      <c r="G14" s="2">
        <f>40*15*D14</f>
        <v>600</v>
      </c>
      <c r="H14" s="2">
        <f>40*20*D14</f>
        <v>800</v>
      </c>
      <c r="I14" s="2">
        <f>40*25*D14</f>
        <v>1000</v>
      </c>
      <c r="J14" s="2">
        <f>40*30*D14</f>
        <v>1200</v>
      </c>
      <c r="K14" s="4" t="s">
        <v>7</v>
      </c>
      <c r="L14" s="4" t="s">
        <v>28</v>
      </c>
    </row>
    <row r="15" spans="1:12" ht="38.25" x14ac:dyDescent="0.2">
      <c r="A15" s="4" t="s">
        <v>34</v>
      </c>
      <c r="B15" s="4" t="s">
        <v>5</v>
      </c>
      <c r="C15" s="4" t="s">
        <v>17</v>
      </c>
      <c r="D15" s="4">
        <v>1</v>
      </c>
      <c r="E15" s="2">
        <f>30*5*D15</f>
        <v>150</v>
      </c>
      <c r="F15" s="2">
        <f>30*10*D15</f>
        <v>300</v>
      </c>
      <c r="G15" s="2">
        <f>30*15*D15</f>
        <v>450</v>
      </c>
      <c r="H15" s="2">
        <f>30*20*D15</f>
        <v>600</v>
      </c>
      <c r="I15" s="2">
        <f>30*25*D15</f>
        <v>750</v>
      </c>
      <c r="J15" s="2">
        <f>30*30*D15</f>
        <v>900</v>
      </c>
      <c r="K15" s="4" t="s">
        <v>7</v>
      </c>
      <c r="L15" s="4" t="s">
        <v>28</v>
      </c>
    </row>
    <row r="16" spans="1:12" ht="38.25" x14ac:dyDescent="0.2">
      <c r="A16" s="4" t="s">
        <v>34</v>
      </c>
      <c r="B16" s="4" t="s">
        <v>5</v>
      </c>
      <c r="C16" s="4" t="s">
        <v>19</v>
      </c>
      <c r="D16" s="4">
        <v>1</v>
      </c>
      <c r="E16" s="2">
        <f>30*5*D16</f>
        <v>150</v>
      </c>
      <c r="F16" s="2">
        <f>30*10*D16</f>
        <v>300</v>
      </c>
      <c r="G16" s="2">
        <f>30*15*D16</f>
        <v>450</v>
      </c>
      <c r="H16" s="2">
        <f>30*20*D16</f>
        <v>600</v>
      </c>
      <c r="I16" s="2">
        <f>30*25*D16</f>
        <v>750</v>
      </c>
      <c r="J16" s="2">
        <f>30*30*D16</f>
        <v>900</v>
      </c>
      <c r="K16" s="4" t="s">
        <v>7</v>
      </c>
      <c r="L16" s="4" t="s">
        <v>31</v>
      </c>
    </row>
    <row r="17" spans="1:12" ht="38.25" x14ac:dyDescent="0.2">
      <c r="A17" s="4" t="s">
        <v>34</v>
      </c>
      <c r="B17" s="4" t="s">
        <v>5</v>
      </c>
      <c r="C17" s="4" t="s">
        <v>44</v>
      </c>
      <c r="D17" s="4">
        <v>1</v>
      </c>
      <c r="E17" s="2">
        <f>35*5*D17</f>
        <v>175</v>
      </c>
      <c r="F17" s="2">
        <f>35*10*D17</f>
        <v>350</v>
      </c>
      <c r="G17" s="2">
        <f>35*15*D17</f>
        <v>525</v>
      </c>
      <c r="H17" s="2">
        <f>35*20*D17</f>
        <v>700</v>
      </c>
      <c r="I17" s="2">
        <f>35*25*D17</f>
        <v>875</v>
      </c>
      <c r="J17" s="2">
        <f>35*30*D17</f>
        <v>1050</v>
      </c>
      <c r="K17" s="4" t="s">
        <v>7</v>
      </c>
      <c r="L17" s="4" t="s">
        <v>22</v>
      </c>
    </row>
    <row r="18" spans="1:12" ht="38.25" x14ac:dyDescent="0.2">
      <c r="A18" s="4" t="s">
        <v>34</v>
      </c>
      <c r="B18" s="4" t="s">
        <v>5</v>
      </c>
      <c r="C18" s="4" t="s">
        <v>23</v>
      </c>
      <c r="D18" s="4">
        <v>1</v>
      </c>
      <c r="E18" s="2">
        <f>45*5*D18</f>
        <v>225</v>
      </c>
      <c r="F18" s="2">
        <f>45*10*D18</f>
        <v>450</v>
      </c>
      <c r="G18" s="2">
        <f>45*15*D18</f>
        <v>675</v>
      </c>
      <c r="H18" s="2">
        <f>45*20*D18</f>
        <v>900</v>
      </c>
      <c r="I18" s="2">
        <f>45*25*D18</f>
        <v>1125</v>
      </c>
      <c r="J18" s="2">
        <f>45*30*D18</f>
        <v>1350</v>
      </c>
      <c r="K18" s="4" t="s">
        <v>7</v>
      </c>
      <c r="L18" s="4" t="s">
        <v>28</v>
      </c>
    </row>
    <row r="19" spans="1:12" ht="38.25" x14ac:dyDescent="0.2">
      <c r="A19" s="4" t="s">
        <v>34</v>
      </c>
      <c r="B19" s="5" t="s">
        <v>5</v>
      </c>
      <c r="C19" s="5" t="s">
        <v>32</v>
      </c>
      <c r="D19" s="4">
        <v>1</v>
      </c>
      <c r="E19" s="2">
        <f>50*5*D19</f>
        <v>250</v>
      </c>
      <c r="F19" s="2">
        <f>50*10*D19</f>
        <v>500</v>
      </c>
      <c r="G19" s="2">
        <f>50*15*D19</f>
        <v>750</v>
      </c>
      <c r="H19" s="2">
        <f>50*20*D19</f>
        <v>1000</v>
      </c>
      <c r="I19" s="2">
        <f>50*25*D19</f>
        <v>1250</v>
      </c>
      <c r="J19" s="2">
        <f>50*30*D19</f>
        <v>1500</v>
      </c>
      <c r="K19" s="5" t="s">
        <v>7</v>
      </c>
      <c r="L19" s="5" t="s">
        <v>33</v>
      </c>
    </row>
    <row r="20" spans="1:12" ht="38.25" x14ac:dyDescent="0.2">
      <c r="A20" s="4" t="s">
        <v>34</v>
      </c>
      <c r="B20" s="5" t="s">
        <v>5</v>
      </c>
      <c r="C20" s="5" t="s">
        <v>35</v>
      </c>
      <c r="D20" s="4">
        <v>1</v>
      </c>
      <c r="E20" s="2">
        <f>65*5*D20</f>
        <v>325</v>
      </c>
      <c r="F20" s="2">
        <f>65*10*D20</f>
        <v>650</v>
      </c>
      <c r="G20" s="2">
        <f>65*15*D20</f>
        <v>975</v>
      </c>
      <c r="H20" s="2">
        <f>65*20*D20</f>
        <v>1300</v>
      </c>
      <c r="I20" s="2">
        <f>65*25*D20</f>
        <v>1625</v>
      </c>
      <c r="J20" s="2">
        <f>65*30*D20</f>
        <v>1950</v>
      </c>
      <c r="K20" s="5" t="s">
        <v>7</v>
      </c>
      <c r="L20" s="5" t="s">
        <v>33</v>
      </c>
    </row>
    <row r="21" spans="1:12" ht="38.25" x14ac:dyDescent="0.2">
      <c r="A21" s="4" t="s">
        <v>34</v>
      </c>
      <c r="B21" s="5" t="s">
        <v>5</v>
      </c>
      <c r="C21" s="5" t="s">
        <v>36</v>
      </c>
      <c r="D21" s="4">
        <v>1</v>
      </c>
      <c r="E21" s="2">
        <f>65*5*D21</f>
        <v>325</v>
      </c>
      <c r="F21" s="2">
        <f>65*10*D21</f>
        <v>650</v>
      </c>
      <c r="G21" s="2">
        <f>65*15*D21</f>
        <v>975</v>
      </c>
      <c r="H21" s="2">
        <f>65*20*D21</f>
        <v>1300</v>
      </c>
      <c r="I21" s="2">
        <f>65*25*D21</f>
        <v>1625</v>
      </c>
      <c r="J21" s="2">
        <f>65*30*D21</f>
        <v>1950</v>
      </c>
      <c r="K21" s="5" t="s">
        <v>7</v>
      </c>
      <c r="L21" s="5" t="s">
        <v>33</v>
      </c>
    </row>
    <row r="22" spans="1:12" ht="38.25" x14ac:dyDescent="0.2">
      <c r="A22" s="4" t="s">
        <v>34</v>
      </c>
      <c r="B22" s="5" t="s">
        <v>5</v>
      </c>
      <c r="C22" s="5" t="s">
        <v>37</v>
      </c>
      <c r="D22" s="4">
        <v>1</v>
      </c>
      <c r="E22" s="2">
        <f>70*5*D22</f>
        <v>350</v>
      </c>
      <c r="F22" s="2">
        <f>70*10*D22</f>
        <v>700</v>
      </c>
      <c r="G22" s="2">
        <f>70*15*D22</f>
        <v>1050</v>
      </c>
      <c r="H22" s="2">
        <f>70*20*D22</f>
        <v>1400</v>
      </c>
      <c r="I22" s="2">
        <f>70*25*D22</f>
        <v>1750</v>
      </c>
      <c r="J22" s="2">
        <f>70*30*D22</f>
        <v>2100</v>
      </c>
      <c r="K22" s="5" t="s">
        <v>7</v>
      </c>
      <c r="L22" s="5" t="s">
        <v>33</v>
      </c>
    </row>
    <row r="23" spans="1:12" ht="38.25" x14ac:dyDescent="0.2">
      <c r="A23" s="4" t="s">
        <v>34</v>
      </c>
      <c r="B23" s="5" t="s">
        <v>5</v>
      </c>
      <c r="C23" s="5" t="s">
        <v>38</v>
      </c>
      <c r="D23" s="4">
        <v>1</v>
      </c>
      <c r="E23" s="2">
        <f>40*5*D23</f>
        <v>200</v>
      </c>
      <c r="F23" s="2">
        <f>40*10*D23</f>
        <v>400</v>
      </c>
      <c r="G23" s="2">
        <f>40*15*D23</f>
        <v>600</v>
      </c>
      <c r="H23" s="2">
        <f>40*20*D23</f>
        <v>800</v>
      </c>
      <c r="I23" s="2">
        <f>40*25*D23</f>
        <v>1000</v>
      </c>
      <c r="J23" s="2">
        <f>40*30*D23</f>
        <v>1200</v>
      </c>
      <c r="K23" s="5" t="s">
        <v>7</v>
      </c>
      <c r="L23" s="5" t="s">
        <v>33</v>
      </c>
    </row>
    <row r="24" spans="1:12" ht="38.25" x14ac:dyDescent="0.2">
      <c r="A24" s="4" t="s">
        <v>34</v>
      </c>
      <c r="B24" s="4" t="s">
        <v>5</v>
      </c>
      <c r="C24" s="4" t="s">
        <v>39</v>
      </c>
      <c r="D24" s="4">
        <v>1</v>
      </c>
      <c r="E24" s="2">
        <f>45*5*D24</f>
        <v>225</v>
      </c>
      <c r="F24" s="2">
        <f>45*10*D24</f>
        <v>450</v>
      </c>
      <c r="G24" s="2">
        <f>45*15*D24</f>
        <v>675</v>
      </c>
      <c r="H24" s="2">
        <f>45*20*D24</f>
        <v>900</v>
      </c>
      <c r="I24" s="2">
        <f>45*25*D24</f>
        <v>1125</v>
      </c>
      <c r="J24" s="2">
        <f>45*30*D24</f>
        <v>1350</v>
      </c>
      <c r="K24" s="4" t="s">
        <v>7</v>
      </c>
      <c r="L24" s="4" t="s">
        <v>28</v>
      </c>
    </row>
    <row r="25" spans="1:12" ht="38.25" x14ac:dyDescent="0.2">
      <c r="A25" s="4" t="s">
        <v>34</v>
      </c>
      <c r="B25" s="4" t="s">
        <v>5</v>
      </c>
      <c r="C25" s="4" t="s">
        <v>40</v>
      </c>
      <c r="D25" s="4">
        <v>1</v>
      </c>
      <c r="E25" s="2">
        <f>45*5*D25</f>
        <v>225</v>
      </c>
      <c r="F25" s="2">
        <f>45*10*D25</f>
        <v>450</v>
      </c>
      <c r="G25" s="2">
        <f>45*15*D25</f>
        <v>675</v>
      </c>
      <c r="H25" s="2">
        <f>45*20*D25</f>
        <v>900</v>
      </c>
      <c r="I25" s="2">
        <f>45*25*D25</f>
        <v>1125</v>
      </c>
      <c r="J25" s="2">
        <f>45*30*D25</f>
        <v>1350</v>
      </c>
      <c r="K25" s="4" t="s">
        <v>7</v>
      </c>
      <c r="L25" s="4" t="s">
        <v>28</v>
      </c>
    </row>
    <row r="26" spans="1:12" ht="38.25" x14ac:dyDescent="0.2">
      <c r="A26" s="4" t="s">
        <v>34</v>
      </c>
      <c r="B26" s="4" t="s">
        <v>5</v>
      </c>
      <c r="C26" s="4" t="s">
        <v>42</v>
      </c>
      <c r="D26" s="4">
        <v>1</v>
      </c>
      <c r="E26" s="2">
        <f>30*5*D26</f>
        <v>150</v>
      </c>
      <c r="F26" s="2">
        <f>30*10*D26</f>
        <v>300</v>
      </c>
      <c r="G26" s="2">
        <f>30*15*D26</f>
        <v>450</v>
      </c>
      <c r="H26" s="2">
        <f>30*20*D26</f>
        <v>600</v>
      </c>
      <c r="I26" s="2">
        <f>30*25*D26</f>
        <v>750</v>
      </c>
      <c r="J26" s="2">
        <f>30*30*D26</f>
        <v>900</v>
      </c>
      <c r="K26" s="4" t="s">
        <v>7</v>
      </c>
      <c r="L26" s="4" t="s">
        <v>28</v>
      </c>
    </row>
  </sheetData>
  <autoFilter ref="A1:L2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2026-03-07T15:11:54Z</dcterms:modified>
</cp:coreProperties>
</file>